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20145" windowHeight="7920" tabRatio="803"/>
  </bookViews>
  <sheets>
    <sheet name="Обществознание-9 2018-2023" sheetId="13" r:id="rId1"/>
    <sheet name="Обществознание-9 2018 расклад" sheetId="12" r:id="rId2"/>
    <sheet name="Обществознание-9 2019 расклад" sheetId="11" r:id="rId3"/>
    <sheet name="Обществознание-9 2020 расклад" sheetId="10" r:id="rId4"/>
    <sheet name="Общестаознание-9 2021 расклад" sheetId="9" r:id="rId5"/>
    <sheet name="Общестаознание-9 2022 раскл" sheetId="14" r:id="rId6"/>
    <sheet name=" Обществознание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122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122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7" i="15"/>
  <c r="N6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I6" i="15" s="1"/>
  <c r="G6" i="15"/>
  <c r="F6" i="15"/>
  <c r="E6" i="15"/>
  <c r="D6" i="15"/>
  <c r="I123" i="14" l="1"/>
  <c r="A6" i="13"/>
  <c r="L6" i="15" l="1"/>
  <c r="P122" i="14"/>
  <c r="AF122" i="13" s="1"/>
  <c r="P121" i="14"/>
  <c r="AF121" i="13" s="1"/>
  <c r="P120" i="14"/>
  <c r="AF120" i="13" s="1"/>
  <c r="P119" i="14"/>
  <c r="AF119" i="13" s="1"/>
  <c r="P118" i="14"/>
  <c r="AF118" i="13" s="1"/>
  <c r="P117" i="14"/>
  <c r="AF117" i="13" s="1"/>
  <c r="P116" i="14"/>
  <c r="AF116" i="13" s="1"/>
  <c r="P115" i="14"/>
  <c r="AF115" i="13" s="1"/>
  <c r="P114" i="14"/>
  <c r="AF114" i="13" s="1"/>
  <c r="P113" i="14"/>
  <c r="AF113" i="13" s="1"/>
  <c r="P112" i="14"/>
  <c r="AF112" i="13" s="1"/>
  <c r="P111" i="14"/>
  <c r="AF111" i="13" s="1"/>
  <c r="P110" i="14"/>
  <c r="AF110" i="13" s="1"/>
  <c r="P109" i="14"/>
  <c r="AF109" i="13" s="1"/>
  <c r="P108" i="14"/>
  <c r="AF108" i="13" s="1"/>
  <c r="P107" i="14"/>
  <c r="AF107" i="13" s="1"/>
  <c r="P106" i="14"/>
  <c r="AF106" i="13" s="1"/>
  <c r="P105" i="14"/>
  <c r="AF105" i="13" s="1"/>
  <c r="P104" i="14"/>
  <c r="AF104" i="13" s="1"/>
  <c r="P103" i="14"/>
  <c r="AF103" i="13" s="1"/>
  <c r="P102" i="14"/>
  <c r="AF102" i="13" s="1"/>
  <c r="P101" i="14"/>
  <c r="AF101" i="13" s="1"/>
  <c r="P100" i="14"/>
  <c r="AF100" i="13" s="1"/>
  <c r="P99" i="14"/>
  <c r="AF99" i="13" s="1"/>
  <c r="P98" i="14"/>
  <c r="AF98" i="13" s="1"/>
  <c r="P97" i="14"/>
  <c r="AF97" i="13" s="1"/>
  <c r="P96" i="14"/>
  <c r="AF96" i="13" s="1"/>
  <c r="P95" i="14"/>
  <c r="AF95" i="13" s="1"/>
  <c r="P94" i="14"/>
  <c r="AF94" i="13" s="1"/>
  <c r="P93" i="14"/>
  <c r="AF93" i="13" s="1"/>
  <c r="P92" i="14"/>
  <c r="AF92" i="13" s="1"/>
  <c r="P91" i="14"/>
  <c r="AF91" i="13" s="1"/>
  <c r="P90" i="14"/>
  <c r="AF90" i="13" s="1"/>
  <c r="P89" i="14"/>
  <c r="AF89" i="13" s="1"/>
  <c r="P88" i="14"/>
  <c r="AF88" i="13" s="1"/>
  <c r="P87" i="14"/>
  <c r="AF87" i="13" s="1"/>
  <c r="P86" i="14"/>
  <c r="AF86" i="13" s="1"/>
  <c r="P85" i="14"/>
  <c r="AF85" i="13" s="1"/>
  <c r="P84" i="14"/>
  <c r="AF84" i="13" s="1"/>
  <c r="P83" i="14"/>
  <c r="AF83" i="13" s="1"/>
  <c r="P82" i="14"/>
  <c r="AF82" i="13" s="1"/>
  <c r="P81" i="14"/>
  <c r="AF81" i="13" s="1"/>
  <c r="P80" i="14"/>
  <c r="AF80" i="13" s="1"/>
  <c r="P79" i="14"/>
  <c r="AF79" i="13" s="1"/>
  <c r="P78" i="14"/>
  <c r="AF78" i="13" s="1"/>
  <c r="P77" i="14"/>
  <c r="AF77" i="13" s="1"/>
  <c r="P76" i="14"/>
  <c r="AF76" i="13" s="1"/>
  <c r="P75" i="14"/>
  <c r="AF75" i="13" s="1"/>
  <c r="P74" i="14"/>
  <c r="AF74" i="13" s="1"/>
  <c r="P73" i="14"/>
  <c r="AF73" i="13" s="1"/>
  <c r="P72" i="14"/>
  <c r="AF72" i="13" s="1"/>
  <c r="P71" i="14"/>
  <c r="AF71" i="13" s="1"/>
  <c r="P70" i="14"/>
  <c r="AF70" i="13" s="1"/>
  <c r="P69" i="14"/>
  <c r="AF69" i="13" s="1"/>
  <c r="P68" i="14"/>
  <c r="AF68" i="13" s="1"/>
  <c r="P67" i="14"/>
  <c r="AF67" i="13" s="1"/>
  <c r="P66" i="14"/>
  <c r="AF66" i="13" s="1"/>
  <c r="P65" i="14"/>
  <c r="AF65" i="13" s="1"/>
  <c r="P64" i="14"/>
  <c r="AF64" i="13" s="1"/>
  <c r="P63" i="14"/>
  <c r="AF63" i="13" s="1"/>
  <c r="P62" i="14"/>
  <c r="AF62" i="13" s="1"/>
  <c r="P61" i="14"/>
  <c r="AF61" i="13" s="1"/>
  <c r="P60" i="14"/>
  <c r="AF60" i="13" s="1"/>
  <c r="P59" i="14"/>
  <c r="AF59" i="13" s="1"/>
  <c r="P58" i="14"/>
  <c r="AF58" i="13" s="1"/>
  <c r="P57" i="14"/>
  <c r="AF57" i="13" s="1"/>
  <c r="P56" i="14"/>
  <c r="AF56" i="13" s="1"/>
  <c r="P55" i="14"/>
  <c r="AF55" i="13" s="1"/>
  <c r="P53" i="14"/>
  <c r="AF53" i="13" s="1"/>
  <c r="P52" i="14"/>
  <c r="AF52" i="13" s="1"/>
  <c r="P51" i="14"/>
  <c r="AF51" i="13" s="1"/>
  <c r="P50" i="14"/>
  <c r="AF50" i="13" s="1"/>
  <c r="P49" i="14"/>
  <c r="AF49" i="13" s="1"/>
  <c r="P48" i="14"/>
  <c r="AF48" i="13" s="1"/>
  <c r="P47" i="14"/>
  <c r="AF47" i="13" s="1"/>
  <c r="P46" i="14"/>
  <c r="AF46" i="13" s="1"/>
  <c r="P45" i="14"/>
  <c r="AF45" i="13" s="1"/>
  <c r="P44" i="14"/>
  <c r="AF44" i="13" s="1"/>
  <c r="P43" i="14"/>
  <c r="AF43" i="13" s="1"/>
  <c r="P42" i="14"/>
  <c r="AF42" i="13" s="1"/>
  <c r="P41" i="14"/>
  <c r="AF41" i="13" s="1"/>
  <c r="P40" i="14"/>
  <c r="AF40" i="13" s="1"/>
  <c r="P39" i="14"/>
  <c r="AF39" i="13" s="1"/>
  <c r="P38" i="14"/>
  <c r="AF38" i="13" s="1"/>
  <c r="P37" i="14"/>
  <c r="AF37" i="13" s="1"/>
  <c r="P36" i="14"/>
  <c r="AF36" i="13" s="1"/>
  <c r="P35" i="14"/>
  <c r="AF35" i="13" s="1"/>
  <c r="P34" i="14"/>
  <c r="AF34" i="13" s="1"/>
  <c r="P33" i="14"/>
  <c r="AF33" i="13" s="1"/>
  <c r="P32" i="14"/>
  <c r="AF32" i="13" s="1"/>
  <c r="P31" i="14"/>
  <c r="AF31" i="13" s="1"/>
  <c r="P30" i="14"/>
  <c r="AF30" i="13" s="1"/>
  <c r="P29" i="14"/>
  <c r="AF29" i="13" s="1"/>
  <c r="P28" i="14"/>
  <c r="AF28" i="13" s="1"/>
  <c r="P27" i="14"/>
  <c r="AF27" i="13" s="1"/>
  <c r="P26" i="14"/>
  <c r="AF26" i="13" s="1"/>
  <c r="P25" i="14"/>
  <c r="AF25" i="13" s="1"/>
  <c r="P24" i="14"/>
  <c r="AF24" i="13" s="1"/>
  <c r="P23" i="14"/>
  <c r="AF23" i="13" s="1"/>
  <c r="P22" i="14"/>
  <c r="AF22" i="13" s="1"/>
  <c r="P21" i="14"/>
  <c r="AF21" i="13" s="1"/>
  <c r="P20" i="14"/>
  <c r="AF20" i="13" s="1"/>
  <c r="P19" i="14"/>
  <c r="AF19" i="13" s="1"/>
  <c r="P18" i="14"/>
  <c r="AF18" i="13" s="1"/>
  <c r="P17" i="14"/>
  <c r="AF17" i="13" s="1"/>
  <c r="P16" i="14"/>
  <c r="AF16" i="13" s="1"/>
  <c r="P15" i="14"/>
  <c r="AF15" i="13" s="1"/>
  <c r="P14" i="14"/>
  <c r="AF14" i="13" s="1"/>
  <c r="P13" i="14"/>
  <c r="AF13" i="13" s="1"/>
  <c r="P12" i="14"/>
  <c r="AF12" i="13" s="1"/>
  <c r="P11" i="14"/>
  <c r="AF11" i="13" s="1"/>
  <c r="P10" i="14"/>
  <c r="AF10" i="13" s="1"/>
  <c r="P9" i="14"/>
  <c r="AF9" i="13" s="1"/>
  <c r="P8" i="14"/>
  <c r="AF8" i="13" s="1"/>
  <c r="P7" i="14"/>
  <c r="AF7" i="13" s="1"/>
  <c r="N122" i="14"/>
  <c r="T122" i="13" s="1"/>
  <c r="N121" i="14"/>
  <c r="T121" i="13" s="1"/>
  <c r="N120" i="14"/>
  <c r="T120" i="13" s="1"/>
  <c r="N119" i="14"/>
  <c r="T119" i="13" s="1"/>
  <c r="N118" i="14"/>
  <c r="T118" i="13" s="1"/>
  <c r="N117" i="14"/>
  <c r="T117" i="13" s="1"/>
  <c r="N116" i="14"/>
  <c r="T116" i="13" s="1"/>
  <c r="N115" i="14"/>
  <c r="T115" i="13" s="1"/>
  <c r="N114" i="14"/>
  <c r="T114" i="13" s="1"/>
  <c r="N113" i="14"/>
  <c r="T113" i="13" s="1"/>
  <c r="N112" i="14"/>
  <c r="T112" i="13" s="1"/>
  <c r="N111" i="14"/>
  <c r="T111" i="13" s="1"/>
  <c r="N110" i="14"/>
  <c r="T110" i="13" s="1"/>
  <c r="N109" i="14"/>
  <c r="T109" i="13" s="1"/>
  <c r="N108" i="14"/>
  <c r="T108" i="13" s="1"/>
  <c r="N107" i="14"/>
  <c r="T107" i="13" s="1"/>
  <c r="N106" i="14"/>
  <c r="T106" i="13" s="1"/>
  <c r="N105" i="14"/>
  <c r="T105" i="13" s="1"/>
  <c r="N104" i="14"/>
  <c r="T104" i="13" s="1"/>
  <c r="N103" i="14"/>
  <c r="T103" i="13" s="1"/>
  <c r="N102" i="14"/>
  <c r="T102" i="13" s="1"/>
  <c r="N101" i="14"/>
  <c r="T101" i="13" s="1"/>
  <c r="N100" i="14"/>
  <c r="T100" i="13" s="1"/>
  <c r="N99" i="14"/>
  <c r="T99" i="13" s="1"/>
  <c r="N98" i="14"/>
  <c r="T98" i="13" s="1"/>
  <c r="N97" i="14"/>
  <c r="T97" i="13" s="1"/>
  <c r="N96" i="14"/>
  <c r="T96" i="13" s="1"/>
  <c r="N95" i="14"/>
  <c r="T95" i="13" s="1"/>
  <c r="N94" i="14"/>
  <c r="T94" i="13" s="1"/>
  <c r="N93" i="14"/>
  <c r="T93" i="13" s="1"/>
  <c r="N92" i="14"/>
  <c r="T92" i="13" s="1"/>
  <c r="N91" i="14"/>
  <c r="T91" i="13" s="1"/>
  <c r="N90" i="14"/>
  <c r="T90" i="13" s="1"/>
  <c r="N89" i="14"/>
  <c r="T89" i="13" s="1"/>
  <c r="N88" i="14"/>
  <c r="T88" i="13" s="1"/>
  <c r="N87" i="14"/>
  <c r="T87" i="13" s="1"/>
  <c r="N86" i="14"/>
  <c r="T86" i="13" s="1"/>
  <c r="N85" i="14"/>
  <c r="T85" i="13" s="1"/>
  <c r="N84" i="14"/>
  <c r="T84" i="13" s="1"/>
  <c r="N83" i="14"/>
  <c r="T83" i="13" s="1"/>
  <c r="N82" i="14"/>
  <c r="T82" i="13" s="1"/>
  <c r="N81" i="14"/>
  <c r="T81" i="13" s="1"/>
  <c r="N80" i="14"/>
  <c r="T80" i="13" s="1"/>
  <c r="N79" i="14"/>
  <c r="T79" i="13" s="1"/>
  <c r="N78" i="14"/>
  <c r="T78" i="13" s="1"/>
  <c r="N77" i="14"/>
  <c r="T77" i="13" s="1"/>
  <c r="N76" i="14"/>
  <c r="T76" i="13" s="1"/>
  <c r="N75" i="14"/>
  <c r="T75" i="13" s="1"/>
  <c r="N74" i="14"/>
  <c r="T74" i="13" s="1"/>
  <c r="N73" i="14"/>
  <c r="T73" i="13" s="1"/>
  <c r="N72" i="14"/>
  <c r="T72" i="13" s="1"/>
  <c r="N71" i="14"/>
  <c r="T71" i="13" s="1"/>
  <c r="N70" i="14"/>
  <c r="T70" i="13" s="1"/>
  <c r="N69" i="14"/>
  <c r="T69" i="13" s="1"/>
  <c r="N68" i="14"/>
  <c r="T68" i="13" s="1"/>
  <c r="N67" i="14"/>
  <c r="T67" i="13" s="1"/>
  <c r="N66" i="14"/>
  <c r="T66" i="13" s="1"/>
  <c r="N65" i="14"/>
  <c r="T65" i="13" s="1"/>
  <c r="N64" i="14"/>
  <c r="T64" i="13" s="1"/>
  <c r="N63" i="14"/>
  <c r="T63" i="13" s="1"/>
  <c r="N62" i="14"/>
  <c r="T62" i="13" s="1"/>
  <c r="N61" i="14"/>
  <c r="T61" i="13" s="1"/>
  <c r="N60" i="14"/>
  <c r="T60" i="13" s="1"/>
  <c r="N59" i="14"/>
  <c r="T59" i="13" s="1"/>
  <c r="N58" i="14"/>
  <c r="T58" i="13" s="1"/>
  <c r="N57" i="14"/>
  <c r="T57" i="13" s="1"/>
  <c r="N56" i="14"/>
  <c r="T56" i="13" s="1"/>
  <c r="N55" i="14"/>
  <c r="T55" i="13" s="1"/>
  <c r="N53" i="14"/>
  <c r="T53" i="13" s="1"/>
  <c r="N52" i="14"/>
  <c r="T52" i="13" s="1"/>
  <c r="N51" i="14"/>
  <c r="T51" i="13" s="1"/>
  <c r="N50" i="14"/>
  <c r="T50" i="13" s="1"/>
  <c r="N49" i="14"/>
  <c r="T49" i="13" s="1"/>
  <c r="N48" i="14"/>
  <c r="T48" i="13" s="1"/>
  <c r="N47" i="14"/>
  <c r="T47" i="13" s="1"/>
  <c r="N46" i="14"/>
  <c r="T46" i="13" s="1"/>
  <c r="N45" i="14"/>
  <c r="T45" i="13" s="1"/>
  <c r="N44" i="14"/>
  <c r="T44" i="13" s="1"/>
  <c r="N43" i="14"/>
  <c r="T43" i="13" s="1"/>
  <c r="N42" i="14"/>
  <c r="T42" i="13" s="1"/>
  <c r="N41" i="14"/>
  <c r="T41" i="13" s="1"/>
  <c r="N40" i="14"/>
  <c r="T40" i="13" s="1"/>
  <c r="N39" i="14"/>
  <c r="T39" i="13" s="1"/>
  <c r="N38" i="14"/>
  <c r="T38" i="13" s="1"/>
  <c r="N37" i="14"/>
  <c r="T37" i="13" s="1"/>
  <c r="N36" i="14"/>
  <c r="T36" i="13" s="1"/>
  <c r="N35" i="14"/>
  <c r="T35" i="13" s="1"/>
  <c r="N34" i="14"/>
  <c r="T34" i="13" s="1"/>
  <c r="N33" i="14"/>
  <c r="T33" i="13" s="1"/>
  <c r="N32" i="14"/>
  <c r="T32" i="13" s="1"/>
  <c r="N31" i="14"/>
  <c r="T31" i="13" s="1"/>
  <c r="N30" i="14"/>
  <c r="T30" i="13" s="1"/>
  <c r="N29" i="14"/>
  <c r="T29" i="13" s="1"/>
  <c r="N28" i="14"/>
  <c r="T28" i="13" s="1"/>
  <c r="N27" i="14"/>
  <c r="T27" i="13" s="1"/>
  <c r="N26" i="14"/>
  <c r="T26" i="13" s="1"/>
  <c r="N25" i="14"/>
  <c r="T25" i="13" s="1"/>
  <c r="N24" i="14"/>
  <c r="T24" i="13" s="1"/>
  <c r="N23" i="14"/>
  <c r="T23" i="13" s="1"/>
  <c r="N22" i="14"/>
  <c r="T22" i="13" s="1"/>
  <c r="N21" i="14"/>
  <c r="T21" i="13" s="1"/>
  <c r="N20" i="14"/>
  <c r="T20" i="13" s="1"/>
  <c r="N19" i="14"/>
  <c r="T19" i="13" s="1"/>
  <c r="N18" i="14"/>
  <c r="T18" i="13" s="1"/>
  <c r="N17" i="14"/>
  <c r="T17" i="13" s="1"/>
  <c r="N16" i="14"/>
  <c r="T16" i="13" s="1"/>
  <c r="N15" i="14"/>
  <c r="T15" i="13" s="1"/>
  <c r="N14" i="14"/>
  <c r="T14" i="13" s="1"/>
  <c r="N13" i="14"/>
  <c r="T13" i="13" s="1"/>
  <c r="N12" i="14"/>
  <c r="T12" i="13" s="1"/>
  <c r="N11" i="14"/>
  <c r="T11" i="13" s="1"/>
  <c r="N10" i="14"/>
  <c r="T10" i="13" s="1"/>
  <c r="N9" i="14"/>
  <c r="T9" i="13" s="1"/>
  <c r="N8" i="14"/>
  <c r="T8" i="13" s="1"/>
  <c r="L122" i="14"/>
  <c r="H122" i="13" s="1"/>
  <c r="L121" i="14"/>
  <c r="H121" i="13" s="1"/>
  <c r="L120" i="14"/>
  <c r="H120" i="13" s="1"/>
  <c r="L119" i="14"/>
  <c r="H119" i="13" s="1"/>
  <c r="L118" i="14"/>
  <c r="H118" i="13" s="1"/>
  <c r="L117" i="14"/>
  <c r="H117" i="13" s="1"/>
  <c r="L116" i="14"/>
  <c r="H116" i="13" s="1"/>
  <c r="L115" i="14"/>
  <c r="H115" i="13" s="1"/>
  <c r="L114" i="14"/>
  <c r="H114" i="13" s="1"/>
  <c r="L112" i="14"/>
  <c r="H112" i="13" s="1"/>
  <c r="L111" i="14"/>
  <c r="H111" i="13" s="1"/>
  <c r="L110" i="14"/>
  <c r="H110" i="13" s="1"/>
  <c r="L109" i="14"/>
  <c r="H109" i="13" s="1"/>
  <c r="L108" i="14"/>
  <c r="H108" i="13" s="1"/>
  <c r="L107" i="14"/>
  <c r="H107" i="13" s="1"/>
  <c r="L106" i="14"/>
  <c r="H106" i="13" s="1"/>
  <c r="L105" i="14"/>
  <c r="H105" i="13" s="1"/>
  <c r="L104" i="14"/>
  <c r="H104" i="13" s="1"/>
  <c r="L103" i="14"/>
  <c r="H103" i="13" s="1"/>
  <c r="L102" i="14"/>
  <c r="H102" i="13" s="1"/>
  <c r="L101" i="14"/>
  <c r="H101" i="13" s="1"/>
  <c r="L100" i="14"/>
  <c r="H100" i="13" s="1"/>
  <c r="L99" i="14"/>
  <c r="H99" i="13" s="1"/>
  <c r="L98" i="14"/>
  <c r="H98" i="13" s="1"/>
  <c r="L97" i="14"/>
  <c r="H97" i="13" s="1"/>
  <c r="L96" i="14"/>
  <c r="H96" i="13" s="1"/>
  <c r="L95" i="14"/>
  <c r="H95" i="13" s="1"/>
  <c r="L94" i="14"/>
  <c r="H94" i="13" s="1"/>
  <c r="L93" i="14"/>
  <c r="H93" i="13" s="1"/>
  <c r="L92" i="14"/>
  <c r="H92" i="13" s="1"/>
  <c r="L91" i="14"/>
  <c r="H91" i="13" s="1"/>
  <c r="L90" i="14"/>
  <c r="H90" i="13" s="1"/>
  <c r="L89" i="14"/>
  <c r="H89" i="13" s="1"/>
  <c r="L88" i="14"/>
  <c r="H88" i="13" s="1"/>
  <c r="L87" i="14"/>
  <c r="H87" i="13" s="1"/>
  <c r="L86" i="14"/>
  <c r="H86" i="13" s="1"/>
  <c r="L85" i="14"/>
  <c r="H85" i="13" s="1"/>
  <c r="L84" i="14"/>
  <c r="H84" i="13" s="1"/>
  <c r="L83" i="14"/>
  <c r="H83" i="13" s="1"/>
  <c r="L81" i="14"/>
  <c r="H81" i="13" s="1"/>
  <c r="L80" i="14"/>
  <c r="H80" i="13" s="1"/>
  <c r="L79" i="14"/>
  <c r="H79" i="13" s="1"/>
  <c r="L78" i="14"/>
  <c r="H78" i="13" s="1"/>
  <c r="L77" i="14"/>
  <c r="H77" i="13" s="1"/>
  <c r="L76" i="14"/>
  <c r="H76" i="13" s="1"/>
  <c r="L75" i="14"/>
  <c r="H75" i="13" s="1"/>
  <c r="L74" i="14"/>
  <c r="H74" i="13" s="1"/>
  <c r="L73" i="14"/>
  <c r="H73" i="13" s="1"/>
  <c r="L72" i="14"/>
  <c r="H72" i="13" s="1"/>
  <c r="L71" i="14"/>
  <c r="H71" i="13" s="1"/>
  <c r="L70" i="14"/>
  <c r="H70" i="13" s="1"/>
  <c r="L69" i="14"/>
  <c r="H69" i="13" s="1"/>
  <c r="L68" i="14"/>
  <c r="H68" i="13" s="1"/>
  <c r="L66" i="14"/>
  <c r="H66" i="13" s="1"/>
  <c r="L65" i="14"/>
  <c r="H65" i="13" s="1"/>
  <c r="L64" i="14"/>
  <c r="H64" i="13" s="1"/>
  <c r="L63" i="14"/>
  <c r="H63" i="13" s="1"/>
  <c r="L62" i="14"/>
  <c r="H62" i="13" s="1"/>
  <c r="L61" i="14"/>
  <c r="H61" i="13" s="1"/>
  <c r="L60" i="14"/>
  <c r="H60" i="13" s="1"/>
  <c r="L59" i="14"/>
  <c r="H59" i="13" s="1"/>
  <c r="L58" i="14"/>
  <c r="H58" i="13" s="1"/>
  <c r="L57" i="14"/>
  <c r="H57" i="13" s="1"/>
  <c r="L56" i="14"/>
  <c r="H56" i="13" s="1"/>
  <c r="L55" i="14"/>
  <c r="H55" i="13" s="1"/>
  <c r="L53" i="14"/>
  <c r="H53" i="13" s="1"/>
  <c r="L52" i="14"/>
  <c r="H52" i="13" s="1"/>
  <c r="L51" i="14"/>
  <c r="H51" i="13" s="1"/>
  <c r="L50" i="14"/>
  <c r="H50" i="13" s="1"/>
  <c r="L49" i="14"/>
  <c r="H49" i="13" s="1"/>
  <c r="L48" i="14"/>
  <c r="H48" i="13" s="1"/>
  <c r="L46" i="14"/>
  <c r="H46" i="13" s="1"/>
  <c r="L45" i="14"/>
  <c r="H45" i="13" s="1"/>
  <c r="L44" i="14"/>
  <c r="H44" i="13" s="1"/>
  <c r="L43" i="14"/>
  <c r="H43" i="13" s="1"/>
  <c r="L42" i="14"/>
  <c r="H42" i="13" s="1"/>
  <c r="L41" i="14"/>
  <c r="H41" i="13" s="1"/>
  <c r="L40" i="14"/>
  <c r="H40" i="13" s="1"/>
  <c r="L39" i="14"/>
  <c r="H39" i="13" s="1"/>
  <c r="L38" i="14"/>
  <c r="H38" i="13" s="1"/>
  <c r="L37" i="14"/>
  <c r="H37" i="13" s="1"/>
  <c r="L36" i="14"/>
  <c r="H36" i="13" s="1"/>
  <c r="L35" i="14"/>
  <c r="H35" i="13" s="1"/>
  <c r="L34" i="14"/>
  <c r="H34" i="13" s="1"/>
  <c r="L33" i="14"/>
  <c r="H33" i="13" s="1"/>
  <c r="L32" i="14"/>
  <c r="H32" i="13" s="1"/>
  <c r="L31" i="14"/>
  <c r="H31" i="13" s="1"/>
  <c r="L30" i="14"/>
  <c r="H30" i="13" s="1"/>
  <c r="L28" i="14"/>
  <c r="H28" i="13" s="1"/>
  <c r="L27" i="14"/>
  <c r="H27" i="13" s="1"/>
  <c r="L26" i="14"/>
  <c r="H26" i="13" s="1"/>
  <c r="L25" i="14"/>
  <c r="H25" i="13" s="1"/>
  <c r="L24" i="14"/>
  <c r="H24" i="13" s="1"/>
  <c r="L23" i="14"/>
  <c r="H23" i="13" s="1"/>
  <c r="L22" i="14"/>
  <c r="H22" i="13" s="1"/>
  <c r="L21" i="14"/>
  <c r="H21" i="13" s="1"/>
  <c r="L20" i="14"/>
  <c r="H20" i="13" s="1"/>
  <c r="L19" i="14"/>
  <c r="H19" i="13" s="1"/>
  <c r="L18" i="14"/>
  <c r="H18" i="13" s="1"/>
  <c r="L17" i="14"/>
  <c r="H17" i="13" s="1"/>
  <c r="L15" i="14"/>
  <c r="H15" i="13" s="1"/>
  <c r="L14" i="14"/>
  <c r="H14" i="13" s="1"/>
  <c r="L13" i="14"/>
  <c r="H13" i="13" s="1"/>
  <c r="L12" i="14"/>
  <c r="H12" i="13" s="1"/>
  <c r="L11" i="14"/>
  <c r="H11" i="13" s="1"/>
  <c r="L10" i="14"/>
  <c r="H10" i="13" s="1"/>
  <c r="L9" i="14"/>
  <c r="H9" i="13" s="1"/>
  <c r="L8" i="14"/>
  <c r="H8" i="13" s="1"/>
  <c r="I122" i="14"/>
  <c r="I121" i="14"/>
  <c r="I120" i="14"/>
  <c r="I119" i="14"/>
  <c r="I118" i="14"/>
  <c r="I117" i="14"/>
  <c r="I116" i="14"/>
  <c r="I115" i="14"/>
  <c r="I114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3" i="14"/>
  <c r="I52" i="14"/>
  <c r="I51" i="14"/>
  <c r="I50" i="14"/>
  <c r="I49" i="14"/>
  <c r="I48" i="14"/>
  <c r="I47" i="14" s="1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5" i="14"/>
  <c r="I14" i="14"/>
  <c r="I13" i="14"/>
  <c r="I12" i="14"/>
  <c r="I11" i="14"/>
  <c r="I10" i="14"/>
  <c r="I9" i="14"/>
  <c r="I8" i="14"/>
  <c r="I125" i="12"/>
  <c r="I113" i="14"/>
  <c r="I82" i="14"/>
  <c r="I67" i="14"/>
  <c r="I29" i="14"/>
  <c r="I16" i="14"/>
  <c r="I7" i="14"/>
  <c r="M8" i="14" l="1"/>
  <c r="M9" i="14"/>
  <c r="N9" i="13" s="1"/>
  <c r="M10" i="14"/>
  <c r="N10" i="13" s="1"/>
  <c r="M11" i="14"/>
  <c r="N11" i="13" s="1"/>
  <c r="M12" i="14"/>
  <c r="N12" i="13" s="1"/>
  <c r="M13" i="14"/>
  <c r="N13" i="13" s="1"/>
  <c r="M14" i="14"/>
  <c r="N14" i="13" s="1"/>
  <c r="M15" i="14"/>
  <c r="N15" i="13" s="1"/>
  <c r="M17" i="14"/>
  <c r="M18" i="14"/>
  <c r="N18" i="13" s="1"/>
  <c r="M19" i="14"/>
  <c r="N19" i="13" s="1"/>
  <c r="M20" i="14"/>
  <c r="N20" i="13" s="1"/>
  <c r="M21" i="14"/>
  <c r="N21" i="13" s="1"/>
  <c r="M22" i="14"/>
  <c r="N22" i="13" s="1"/>
  <c r="M23" i="14"/>
  <c r="N23" i="13" s="1"/>
  <c r="M24" i="14"/>
  <c r="N24" i="13" s="1"/>
  <c r="M25" i="14"/>
  <c r="N25" i="13" s="1"/>
  <c r="M26" i="14"/>
  <c r="N26" i="13" s="1"/>
  <c r="M27" i="14"/>
  <c r="N27" i="13" s="1"/>
  <c r="M28" i="14"/>
  <c r="N28" i="13" s="1"/>
  <c r="M30" i="14"/>
  <c r="M31" i="14"/>
  <c r="N31" i="13" s="1"/>
  <c r="M32" i="14"/>
  <c r="N32" i="13" s="1"/>
  <c r="M33" i="14"/>
  <c r="N33" i="13" s="1"/>
  <c r="M34" i="14"/>
  <c r="N34" i="13" s="1"/>
  <c r="M35" i="14"/>
  <c r="N35" i="13" s="1"/>
  <c r="M36" i="14"/>
  <c r="N36" i="13" s="1"/>
  <c r="M37" i="14"/>
  <c r="N37" i="13" s="1"/>
  <c r="M38" i="14"/>
  <c r="N38" i="13" s="1"/>
  <c r="M39" i="14"/>
  <c r="N39" i="13" s="1"/>
  <c r="M40" i="14"/>
  <c r="N40" i="13" s="1"/>
  <c r="M41" i="14"/>
  <c r="N41" i="13" s="1"/>
  <c r="M42" i="14"/>
  <c r="N42" i="13" s="1"/>
  <c r="M43" i="14"/>
  <c r="N43" i="13" s="1"/>
  <c r="M44" i="14"/>
  <c r="N44" i="13" s="1"/>
  <c r="M45" i="14"/>
  <c r="N45" i="13" s="1"/>
  <c r="M46" i="14"/>
  <c r="N46" i="13" s="1"/>
  <c r="M48" i="14"/>
  <c r="M49" i="14"/>
  <c r="N49" i="13" s="1"/>
  <c r="M50" i="14"/>
  <c r="N50" i="13" s="1"/>
  <c r="M51" i="14"/>
  <c r="N51" i="13" s="1"/>
  <c r="M52" i="14"/>
  <c r="N52" i="13" s="1"/>
  <c r="M53" i="14"/>
  <c r="N53" i="13" s="1"/>
  <c r="M55" i="14"/>
  <c r="N55" i="13" s="1"/>
  <c r="M56" i="14"/>
  <c r="N56" i="13" s="1"/>
  <c r="M57" i="14"/>
  <c r="N57" i="13" s="1"/>
  <c r="M58" i="14"/>
  <c r="N58" i="13" s="1"/>
  <c r="M59" i="14"/>
  <c r="N59" i="13" s="1"/>
  <c r="M60" i="14"/>
  <c r="N60" i="13" s="1"/>
  <c r="M61" i="14"/>
  <c r="N61" i="13" s="1"/>
  <c r="M62" i="14"/>
  <c r="N62" i="13" s="1"/>
  <c r="M63" i="14"/>
  <c r="N63" i="13" s="1"/>
  <c r="M64" i="14"/>
  <c r="N64" i="13" s="1"/>
  <c r="M65" i="14"/>
  <c r="N65" i="13" s="1"/>
  <c r="M66" i="14"/>
  <c r="N66" i="13" s="1"/>
  <c r="M68" i="14"/>
  <c r="M69" i="14"/>
  <c r="N69" i="13" s="1"/>
  <c r="M70" i="14"/>
  <c r="N70" i="13" s="1"/>
  <c r="M71" i="14"/>
  <c r="N71" i="13" s="1"/>
  <c r="M72" i="14"/>
  <c r="N72" i="13" s="1"/>
  <c r="M73" i="14"/>
  <c r="N73" i="13" s="1"/>
  <c r="M74" i="14"/>
  <c r="N74" i="13" s="1"/>
  <c r="M75" i="14"/>
  <c r="N75" i="13" s="1"/>
  <c r="M76" i="14"/>
  <c r="N76" i="13" s="1"/>
  <c r="M77" i="14"/>
  <c r="N77" i="13" s="1"/>
  <c r="M78" i="14"/>
  <c r="N78" i="13" s="1"/>
  <c r="M79" i="14"/>
  <c r="N79" i="13" s="1"/>
  <c r="M80" i="14"/>
  <c r="N80" i="13" s="1"/>
  <c r="M81" i="14"/>
  <c r="N81" i="13" s="1"/>
  <c r="M83" i="14"/>
  <c r="M84" i="14"/>
  <c r="N84" i="13" s="1"/>
  <c r="M85" i="14"/>
  <c r="N85" i="13" s="1"/>
  <c r="M86" i="14"/>
  <c r="N86" i="13" s="1"/>
  <c r="M87" i="14"/>
  <c r="N87" i="13" s="1"/>
  <c r="M88" i="14"/>
  <c r="N88" i="13" s="1"/>
  <c r="M89" i="14"/>
  <c r="N89" i="13" s="1"/>
  <c r="M90" i="14"/>
  <c r="N90" i="13" s="1"/>
  <c r="M91" i="14"/>
  <c r="N91" i="13" s="1"/>
  <c r="M92" i="14"/>
  <c r="N92" i="13" s="1"/>
  <c r="M93" i="14"/>
  <c r="N93" i="13" s="1"/>
  <c r="M94" i="14"/>
  <c r="N94" i="13" s="1"/>
  <c r="M95" i="14"/>
  <c r="N95" i="13" s="1"/>
  <c r="M96" i="14"/>
  <c r="N96" i="13" s="1"/>
  <c r="M97" i="14"/>
  <c r="N97" i="13" s="1"/>
  <c r="M98" i="14"/>
  <c r="N98" i="13" s="1"/>
  <c r="M99" i="14"/>
  <c r="N99" i="13" s="1"/>
  <c r="M100" i="14"/>
  <c r="N100" i="13" s="1"/>
  <c r="M101" i="14"/>
  <c r="N101" i="13" s="1"/>
  <c r="M102" i="14"/>
  <c r="N102" i="13" s="1"/>
  <c r="M103" i="14"/>
  <c r="N103" i="13" s="1"/>
  <c r="M104" i="14"/>
  <c r="N104" i="13" s="1"/>
  <c r="M105" i="14"/>
  <c r="N105" i="13" s="1"/>
  <c r="M106" i="14"/>
  <c r="N106" i="13" s="1"/>
  <c r="M107" i="14"/>
  <c r="N107" i="13" s="1"/>
  <c r="M108" i="14"/>
  <c r="N108" i="13" s="1"/>
  <c r="M109" i="14"/>
  <c r="N109" i="13" s="1"/>
  <c r="M110" i="14"/>
  <c r="N110" i="13" s="1"/>
  <c r="M111" i="14"/>
  <c r="N111" i="13" s="1"/>
  <c r="M112" i="14"/>
  <c r="N112" i="13" s="1"/>
  <c r="M114" i="14"/>
  <c r="M115" i="14"/>
  <c r="N115" i="13" s="1"/>
  <c r="M116" i="14"/>
  <c r="N116" i="13" s="1"/>
  <c r="M117" i="14"/>
  <c r="N117" i="13" s="1"/>
  <c r="M118" i="14"/>
  <c r="N118" i="13" s="1"/>
  <c r="M119" i="14"/>
  <c r="N119" i="13" s="1"/>
  <c r="M120" i="14"/>
  <c r="N120" i="13" s="1"/>
  <c r="M121" i="14"/>
  <c r="N121" i="13" s="1"/>
  <c r="M122" i="14"/>
  <c r="N122" i="13" s="1"/>
  <c r="O122" i="14"/>
  <c r="Z122" i="13" s="1"/>
  <c r="O114" i="14"/>
  <c r="Z114" i="13" s="1"/>
  <c r="O115" i="14"/>
  <c r="Z115" i="13" s="1"/>
  <c r="O116" i="14"/>
  <c r="Z116" i="13" s="1"/>
  <c r="O117" i="14"/>
  <c r="Z117" i="13" s="1"/>
  <c r="O118" i="14"/>
  <c r="Z118" i="13" s="1"/>
  <c r="O119" i="14"/>
  <c r="Z119" i="13" s="1"/>
  <c r="O120" i="14"/>
  <c r="Z120" i="13" s="1"/>
  <c r="O121" i="14"/>
  <c r="Z121" i="13" s="1"/>
  <c r="O92" i="14"/>
  <c r="Z92" i="13" s="1"/>
  <c r="O93" i="14"/>
  <c r="Z93" i="13" s="1"/>
  <c r="O94" i="14"/>
  <c r="Z94" i="13" s="1"/>
  <c r="O95" i="14"/>
  <c r="Z95" i="13" s="1"/>
  <c r="O96" i="14"/>
  <c r="Z96" i="13" s="1"/>
  <c r="O97" i="14"/>
  <c r="Z97" i="13" s="1"/>
  <c r="O98" i="14"/>
  <c r="Z98" i="13" s="1"/>
  <c r="O99" i="14"/>
  <c r="Z99" i="13" s="1"/>
  <c r="O100" i="14"/>
  <c r="Z100" i="13" s="1"/>
  <c r="O101" i="14"/>
  <c r="Z101" i="13" s="1"/>
  <c r="O102" i="14"/>
  <c r="Z102" i="13" s="1"/>
  <c r="O103" i="14"/>
  <c r="Z103" i="13" s="1"/>
  <c r="O104" i="14"/>
  <c r="Z104" i="13" s="1"/>
  <c r="O105" i="14"/>
  <c r="Z105" i="13" s="1"/>
  <c r="O106" i="14"/>
  <c r="Z106" i="13" s="1"/>
  <c r="O107" i="14"/>
  <c r="Z107" i="13" s="1"/>
  <c r="O108" i="14"/>
  <c r="Z108" i="13" s="1"/>
  <c r="O109" i="14"/>
  <c r="Z109" i="13" s="1"/>
  <c r="O110" i="14"/>
  <c r="Z110" i="13" s="1"/>
  <c r="O111" i="14"/>
  <c r="Z111" i="13" s="1"/>
  <c r="O112" i="14"/>
  <c r="Z112" i="13" s="1"/>
  <c r="O83" i="14"/>
  <c r="Z83" i="13" s="1"/>
  <c r="O84" i="14"/>
  <c r="Z84" i="13" s="1"/>
  <c r="O85" i="14"/>
  <c r="Z85" i="13" s="1"/>
  <c r="O86" i="14"/>
  <c r="Z86" i="13" s="1"/>
  <c r="O87" i="14"/>
  <c r="Z87" i="13" s="1"/>
  <c r="O88" i="14"/>
  <c r="Z88" i="13" s="1"/>
  <c r="O89" i="14"/>
  <c r="Z89" i="13" s="1"/>
  <c r="O90" i="14"/>
  <c r="Z90" i="13" s="1"/>
  <c r="O91" i="14"/>
  <c r="Z91" i="13" s="1"/>
  <c r="O68" i="14"/>
  <c r="Z68" i="13" s="1"/>
  <c r="O69" i="14"/>
  <c r="Z69" i="13" s="1"/>
  <c r="O70" i="14"/>
  <c r="Z70" i="13" s="1"/>
  <c r="O71" i="14"/>
  <c r="Z71" i="13" s="1"/>
  <c r="O72" i="14"/>
  <c r="Z72" i="13" s="1"/>
  <c r="O73" i="14"/>
  <c r="Z73" i="13" s="1"/>
  <c r="O74" i="14"/>
  <c r="Z74" i="13" s="1"/>
  <c r="O75" i="14"/>
  <c r="Z75" i="13" s="1"/>
  <c r="O76" i="14"/>
  <c r="Z76" i="13" s="1"/>
  <c r="O77" i="14"/>
  <c r="Z77" i="13" s="1"/>
  <c r="O78" i="14"/>
  <c r="Z78" i="13" s="1"/>
  <c r="O79" i="14"/>
  <c r="Z79" i="13" s="1"/>
  <c r="O80" i="14"/>
  <c r="Z80" i="13" s="1"/>
  <c r="O81" i="14"/>
  <c r="Z81" i="13" s="1"/>
  <c r="O55" i="14"/>
  <c r="Z55" i="13" s="1"/>
  <c r="O56" i="14"/>
  <c r="Z56" i="13" s="1"/>
  <c r="O57" i="14"/>
  <c r="Z57" i="13" s="1"/>
  <c r="O58" i="14"/>
  <c r="Z58" i="13" s="1"/>
  <c r="O59" i="14"/>
  <c r="Z59" i="13" s="1"/>
  <c r="O60" i="14"/>
  <c r="Z60" i="13" s="1"/>
  <c r="O61" i="14"/>
  <c r="Z61" i="13" s="1"/>
  <c r="O62" i="14"/>
  <c r="Z62" i="13" s="1"/>
  <c r="O63" i="14"/>
  <c r="Z63" i="13" s="1"/>
  <c r="O64" i="14"/>
  <c r="Z64" i="13" s="1"/>
  <c r="O65" i="14"/>
  <c r="Z65" i="13" s="1"/>
  <c r="O66" i="14"/>
  <c r="Z66" i="13" s="1"/>
  <c r="O48" i="14"/>
  <c r="Z48" i="13" s="1"/>
  <c r="O49" i="14"/>
  <c r="Z49" i="13" s="1"/>
  <c r="O50" i="14"/>
  <c r="Z50" i="13" s="1"/>
  <c r="O51" i="14"/>
  <c r="Z51" i="13" s="1"/>
  <c r="O52" i="14"/>
  <c r="Z52" i="13" s="1"/>
  <c r="O53" i="14"/>
  <c r="Z53" i="13" s="1"/>
  <c r="O30" i="14"/>
  <c r="Z30" i="13" s="1"/>
  <c r="O31" i="14"/>
  <c r="Z31" i="13" s="1"/>
  <c r="O32" i="14"/>
  <c r="Z32" i="13" s="1"/>
  <c r="O33" i="14"/>
  <c r="Z33" i="13" s="1"/>
  <c r="O34" i="14"/>
  <c r="Z34" i="13" s="1"/>
  <c r="O35" i="14"/>
  <c r="Z35" i="13" s="1"/>
  <c r="O36" i="14"/>
  <c r="Z36" i="13" s="1"/>
  <c r="O37" i="14"/>
  <c r="Z37" i="13" s="1"/>
  <c r="O38" i="14"/>
  <c r="Z38" i="13" s="1"/>
  <c r="O39" i="14"/>
  <c r="Z39" i="13" s="1"/>
  <c r="O40" i="14"/>
  <c r="Z40" i="13" s="1"/>
  <c r="O41" i="14"/>
  <c r="Z41" i="13" s="1"/>
  <c r="O42" i="14"/>
  <c r="Z42" i="13" s="1"/>
  <c r="O43" i="14"/>
  <c r="Z43" i="13" s="1"/>
  <c r="O44" i="14"/>
  <c r="Z44" i="13" s="1"/>
  <c r="O45" i="14"/>
  <c r="Z45" i="13" s="1"/>
  <c r="O46" i="14"/>
  <c r="Z46" i="13" s="1"/>
  <c r="O17" i="14"/>
  <c r="Z17" i="13" s="1"/>
  <c r="O18" i="14"/>
  <c r="Z18" i="13" s="1"/>
  <c r="O19" i="14"/>
  <c r="Z19" i="13" s="1"/>
  <c r="O20" i="14"/>
  <c r="Z20" i="13" s="1"/>
  <c r="O21" i="14"/>
  <c r="Z21" i="13" s="1"/>
  <c r="O22" i="14"/>
  <c r="Z22" i="13" s="1"/>
  <c r="O23" i="14"/>
  <c r="Z23" i="13" s="1"/>
  <c r="O24" i="14"/>
  <c r="Z24" i="13" s="1"/>
  <c r="O25" i="14"/>
  <c r="Z25" i="13" s="1"/>
  <c r="O26" i="14"/>
  <c r="Z26" i="13" s="1"/>
  <c r="O27" i="14"/>
  <c r="Z27" i="13" s="1"/>
  <c r="O28" i="14"/>
  <c r="Z28" i="13" s="1"/>
  <c r="O8" i="14"/>
  <c r="Z8" i="13" s="1"/>
  <c r="O9" i="14"/>
  <c r="Z9" i="13" s="1"/>
  <c r="O10" i="14"/>
  <c r="Z10" i="13" s="1"/>
  <c r="O11" i="14"/>
  <c r="Z11" i="13" s="1"/>
  <c r="O12" i="14"/>
  <c r="Z12" i="13" s="1"/>
  <c r="O13" i="14"/>
  <c r="Z13" i="13" s="1"/>
  <c r="O14" i="14"/>
  <c r="Z14" i="13" s="1"/>
  <c r="O15" i="14"/>
  <c r="Z15" i="13" s="1"/>
  <c r="O113" i="14"/>
  <c r="Z113" i="13" s="1"/>
  <c r="D113" i="14"/>
  <c r="L113" i="14" s="1"/>
  <c r="H113" i="13" s="1"/>
  <c r="O82" i="14"/>
  <c r="Z82" i="13" s="1"/>
  <c r="D82" i="14"/>
  <c r="L82" i="14" s="1"/>
  <c r="H82" i="13" s="1"/>
  <c r="O67" i="14"/>
  <c r="Z67" i="13" s="1"/>
  <c r="D67" i="14"/>
  <c r="L67" i="14" s="1"/>
  <c r="H67" i="13" s="1"/>
  <c r="O47" i="14"/>
  <c r="Z47" i="13" s="1"/>
  <c r="D47" i="14"/>
  <c r="L47" i="14" s="1"/>
  <c r="H47" i="13" s="1"/>
  <c r="O29" i="14"/>
  <c r="Z29" i="13" s="1"/>
  <c r="D29" i="14"/>
  <c r="L29" i="14" s="1"/>
  <c r="H29" i="13" s="1"/>
  <c r="O16" i="14"/>
  <c r="Z16" i="13" s="1"/>
  <c r="D16" i="14"/>
  <c r="L16" i="14" s="1"/>
  <c r="H16" i="13" s="1"/>
  <c r="O7" i="14"/>
  <c r="N7" i="14"/>
  <c r="T7" i="13" s="1"/>
  <c r="D7" i="14"/>
  <c r="P6" i="14"/>
  <c r="AF6" i="13" s="1"/>
  <c r="N6" i="14"/>
  <c r="T6" i="13" s="1"/>
  <c r="L7" i="14" l="1"/>
  <c r="H7" i="13" s="1"/>
  <c r="D6" i="14"/>
  <c r="L6" i="14" s="1"/>
  <c r="H6" i="13" s="1"/>
  <c r="Z7" i="13"/>
  <c r="O6" i="14"/>
  <c r="Z6" i="13" s="1"/>
  <c r="N114" i="13"/>
  <c r="M113" i="14"/>
  <c r="N113" i="13" s="1"/>
  <c r="N83" i="13"/>
  <c r="M82" i="14"/>
  <c r="N82" i="13" s="1"/>
  <c r="N68" i="13"/>
  <c r="M67" i="14"/>
  <c r="N67" i="13" s="1"/>
  <c r="N48" i="13"/>
  <c r="M47" i="14"/>
  <c r="N47" i="13" s="1"/>
  <c r="N30" i="13"/>
  <c r="M29" i="14"/>
  <c r="N29" i="13" s="1"/>
  <c r="N17" i="13"/>
  <c r="M16" i="14"/>
  <c r="N16" i="13" s="1"/>
  <c r="N8" i="13"/>
  <c r="M7" i="14"/>
  <c r="M6" i="14" s="1"/>
  <c r="AD122" i="13"/>
  <c r="AC121" i="13"/>
  <c r="AB121" i="13"/>
  <c r="AD120" i="13"/>
  <c r="AC120" i="13"/>
  <c r="AB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C110" i="13"/>
  <c r="AD109" i="13"/>
  <c r="AC109" i="13"/>
  <c r="AB109" i="13"/>
  <c r="AD108" i="13"/>
  <c r="AC108" i="13"/>
  <c r="AB108" i="13"/>
  <c r="AC107" i="13"/>
  <c r="AB107" i="13"/>
  <c r="AD106" i="13"/>
  <c r="AC106" i="13"/>
  <c r="AB106" i="13"/>
  <c r="AC105" i="13"/>
  <c r="AB105" i="13"/>
  <c r="AC104" i="13"/>
  <c r="AB104" i="13"/>
  <c r="AD103" i="13"/>
  <c r="AC103" i="13"/>
  <c r="AB103" i="13"/>
  <c r="AD102" i="13"/>
  <c r="AC102" i="13"/>
  <c r="AB102" i="13"/>
  <c r="AD101" i="13"/>
  <c r="AC101" i="13"/>
  <c r="AB101" i="13"/>
  <c r="AC100" i="13"/>
  <c r="AB100" i="13"/>
  <c r="AC99" i="13"/>
  <c r="AB99" i="13"/>
  <c r="AD98" i="13"/>
  <c r="AC98" i="13"/>
  <c r="AB98" i="13"/>
  <c r="AC97" i="13"/>
  <c r="AB97" i="13"/>
  <c r="AC96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C91" i="13"/>
  <c r="AB91" i="13"/>
  <c r="AD90" i="13"/>
  <c r="AC90" i="13"/>
  <c r="AB90" i="13"/>
  <c r="AD89" i="13"/>
  <c r="AC89" i="13"/>
  <c r="AB89" i="13"/>
  <c r="AC88" i="13"/>
  <c r="AB88" i="13"/>
  <c r="AC87" i="13"/>
  <c r="AB87" i="13"/>
  <c r="AC86" i="13"/>
  <c r="AB86" i="13"/>
  <c r="AD85" i="13"/>
  <c r="AC85" i="13"/>
  <c r="AB85" i="13"/>
  <c r="AC84" i="13"/>
  <c r="AB84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C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C69" i="13"/>
  <c r="AB69" i="13"/>
  <c r="AD68" i="13"/>
  <c r="AC68" i="13"/>
  <c r="AB68" i="13"/>
  <c r="AE67" i="13"/>
  <c r="AD67" i="13"/>
  <c r="AC67" i="13"/>
  <c r="AB67" i="13"/>
  <c r="AD66" i="13"/>
  <c r="AC66" i="13"/>
  <c r="AB66" i="13"/>
  <c r="AD65" i="13"/>
  <c r="AC65" i="13"/>
  <c r="AB65" i="13"/>
  <c r="AD64" i="13"/>
  <c r="AC64" i="13"/>
  <c r="AB64" i="13"/>
  <c r="AC63" i="13"/>
  <c r="AB63" i="13"/>
  <c r="AC62" i="13"/>
  <c r="AB62" i="13"/>
  <c r="AC61" i="13"/>
  <c r="AB61" i="13"/>
  <c r="AC60" i="13"/>
  <c r="AB60" i="13"/>
  <c r="AC59" i="13"/>
  <c r="AB59" i="13"/>
  <c r="AC58" i="13"/>
  <c r="AB58" i="13"/>
  <c r="AD57" i="13"/>
  <c r="AC57" i="13"/>
  <c r="AB57" i="13"/>
  <c r="AD56" i="13"/>
  <c r="AC56" i="13"/>
  <c r="AB56" i="13"/>
  <c r="AD55" i="13"/>
  <c r="AC55" i="13"/>
  <c r="AB55" i="13"/>
  <c r="AC54" i="13"/>
  <c r="AB54" i="13"/>
  <c r="AD53" i="13"/>
  <c r="AC53" i="13"/>
  <c r="AB53" i="13"/>
  <c r="AC52" i="13"/>
  <c r="AB52" i="13"/>
  <c r="AD51" i="13"/>
  <c r="AC51" i="13"/>
  <c r="AB51" i="13"/>
  <c r="AD50" i="13"/>
  <c r="AC50" i="13"/>
  <c r="AB50" i="13"/>
  <c r="AC49" i="13"/>
  <c r="AB49" i="13"/>
  <c r="AD48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C38" i="13"/>
  <c r="AB38" i="13"/>
  <c r="AC37" i="13"/>
  <c r="AB37" i="13"/>
  <c r="AD36" i="13"/>
  <c r="AC36" i="13"/>
  <c r="AB36" i="13"/>
  <c r="AC35" i="13"/>
  <c r="AB35" i="13"/>
  <c r="AC34" i="13"/>
  <c r="AB34" i="13"/>
  <c r="AD33" i="13"/>
  <c r="AC33" i="13"/>
  <c r="AB33" i="13"/>
  <c r="AD32" i="13"/>
  <c r="AC32" i="13"/>
  <c r="AB32" i="13"/>
  <c r="AC31" i="13"/>
  <c r="AB31" i="13"/>
  <c r="AD30" i="13"/>
  <c r="AC30" i="13"/>
  <c r="AB30" i="13"/>
  <c r="AE29" i="13"/>
  <c r="AD29" i="13"/>
  <c r="AC29" i="13"/>
  <c r="AB29" i="13"/>
  <c r="AC28" i="13"/>
  <c r="AB28" i="13"/>
  <c r="AD27" i="13"/>
  <c r="AC27" i="13"/>
  <c r="AB27" i="13"/>
  <c r="AC26" i="13"/>
  <c r="AB26" i="13"/>
  <c r="AD25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D15" i="13"/>
  <c r="AC15" i="13"/>
  <c r="AB15" i="13"/>
  <c r="AD14" i="13"/>
  <c r="AC14" i="13"/>
  <c r="AB14" i="13"/>
  <c r="AC13" i="13"/>
  <c r="AB13" i="13"/>
  <c r="AC12" i="13"/>
  <c r="AB12" i="13"/>
  <c r="AC11" i="13"/>
  <c r="AB11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X122" i="13"/>
  <c r="W121" i="13"/>
  <c r="V121" i="13"/>
  <c r="X120" i="13"/>
  <c r="W120" i="13"/>
  <c r="V120" i="13"/>
  <c r="W119" i="13"/>
  <c r="V119" i="13"/>
  <c r="W118" i="13"/>
  <c r="V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X112" i="13"/>
  <c r="W110" i="13"/>
  <c r="X109" i="13"/>
  <c r="W109" i="13"/>
  <c r="V109" i="13"/>
  <c r="X108" i="13"/>
  <c r="W108" i="13"/>
  <c r="V108" i="13"/>
  <c r="W107" i="13"/>
  <c r="V107" i="13"/>
  <c r="X106" i="13"/>
  <c r="W106" i="13"/>
  <c r="V106" i="13"/>
  <c r="W105" i="13"/>
  <c r="V105" i="13"/>
  <c r="W104" i="13"/>
  <c r="V104" i="13"/>
  <c r="X103" i="13"/>
  <c r="W103" i="13"/>
  <c r="V103" i="13"/>
  <c r="X102" i="13"/>
  <c r="W102" i="13"/>
  <c r="V102" i="13"/>
  <c r="X101" i="13"/>
  <c r="W101" i="13"/>
  <c r="V101" i="13"/>
  <c r="W100" i="13"/>
  <c r="V100" i="13"/>
  <c r="W99" i="13"/>
  <c r="V99" i="13"/>
  <c r="X98" i="13"/>
  <c r="W98" i="13"/>
  <c r="V98" i="13"/>
  <c r="W97" i="13"/>
  <c r="V97" i="13"/>
  <c r="W96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W91" i="13"/>
  <c r="V91" i="13"/>
  <c r="X90" i="13"/>
  <c r="W90" i="13"/>
  <c r="V90" i="13"/>
  <c r="X89" i="13"/>
  <c r="W89" i="13"/>
  <c r="V89" i="13"/>
  <c r="W88" i="13"/>
  <c r="V88" i="13"/>
  <c r="W87" i="13"/>
  <c r="V87" i="13"/>
  <c r="W86" i="13"/>
  <c r="V86" i="13"/>
  <c r="X85" i="13"/>
  <c r="W85" i="13"/>
  <c r="V85" i="13"/>
  <c r="W84" i="13"/>
  <c r="V84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W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W69" i="13"/>
  <c r="V69" i="13"/>
  <c r="X68" i="13"/>
  <c r="W68" i="13"/>
  <c r="V68" i="13"/>
  <c r="Y67" i="13"/>
  <c r="X67" i="13"/>
  <c r="W67" i="13"/>
  <c r="V67" i="13"/>
  <c r="X66" i="13"/>
  <c r="W66" i="13"/>
  <c r="V66" i="13"/>
  <c r="X65" i="13"/>
  <c r="W65" i="13"/>
  <c r="V65" i="13"/>
  <c r="X64" i="13"/>
  <c r="W64" i="13"/>
  <c r="V64" i="13"/>
  <c r="W63" i="13"/>
  <c r="V63" i="13"/>
  <c r="W62" i="13"/>
  <c r="V62" i="13"/>
  <c r="W61" i="13"/>
  <c r="V61" i="13"/>
  <c r="W60" i="13"/>
  <c r="V60" i="13"/>
  <c r="W59" i="13"/>
  <c r="V59" i="13"/>
  <c r="W58" i="13"/>
  <c r="V58" i="13"/>
  <c r="X57" i="13"/>
  <c r="W57" i="13"/>
  <c r="V57" i="13"/>
  <c r="X56" i="13"/>
  <c r="W56" i="13"/>
  <c r="V56" i="13"/>
  <c r="X55" i="13"/>
  <c r="W55" i="13"/>
  <c r="V55" i="13"/>
  <c r="W54" i="13"/>
  <c r="V54" i="13"/>
  <c r="X53" i="13"/>
  <c r="W53" i="13"/>
  <c r="V53" i="13"/>
  <c r="W52" i="13"/>
  <c r="V52" i="13"/>
  <c r="X51" i="13"/>
  <c r="W51" i="13"/>
  <c r="V51" i="13"/>
  <c r="X50" i="13"/>
  <c r="W50" i="13"/>
  <c r="V50" i="13"/>
  <c r="W49" i="13"/>
  <c r="V49" i="13"/>
  <c r="X48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7" i="13"/>
  <c r="V37" i="13"/>
  <c r="X36" i="13"/>
  <c r="W36" i="13"/>
  <c r="V36" i="13"/>
  <c r="W35" i="13"/>
  <c r="V35" i="13"/>
  <c r="W34" i="13"/>
  <c r="V34" i="13"/>
  <c r="X33" i="13"/>
  <c r="W33" i="13"/>
  <c r="V33" i="13"/>
  <c r="X32" i="13"/>
  <c r="W32" i="13"/>
  <c r="V32" i="13"/>
  <c r="W31" i="13"/>
  <c r="V31" i="13"/>
  <c r="X30" i="13"/>
  <c r="W30" i="13"/>
  <c r="V30" i="13"/>
  <c r="Y29" i="13"/>
  <c r="X29" i="13"/>
  <c r="W29" i="13"/>
  <c r="V29" i="13"/>
  <c r="W28" i="13"/>
  <c r="V28" i="13"/>
  <c r="X27" i="13"/>
  <c r="W27" i="13"/>
  <c r="V27" i="13"/>
  <c r="W26" i="13"/>
  <c r="V26" i="13"/>
  <c r="X25" i="13"/>
  <c r="W25" i="13"/>
  <c r="V25" i="13"/>
  <c r="W24" i="13"/>
  <c r="V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X15" i="13"/>
  <c r="W15" i="13"/>
  <c r="V15" i="13"/>
  <c r="X14" i="13"/>
  <c r="W14" i="13"/>
  <c r="V14" i="13"/>
  <c r="W13" i="13"/>
  <c r="V13" i="13"/>
  <c r="W12" i="13"/>
  <c r="V12" i="13"/>
  <c r="W11" i="13"/>
  <c r="V11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R122" i="13"/>
  <c r="Q121" i="13"/>
  <c r="P121" i="13"/>
  <c r="R120" i="13"/>
  <c r="Q120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R112" i="13"/>
  <c r="Q110" i="13"/>
  <c r="R109" i="13"/>
  <c r="Q109" i="13"/>
  <c r="P109" i="13"/>
  <c r="R108" i="13"/>
  <c r="Q108" i="13"/>
  <c r="P108" i="13"/>
  <c r="Q107" i="13"/>
  <c r="P107" i="13"/>
  <c r="R106" i="13"/>
  <c r="Q106" i="13"/>
  <c r="P106" i="13"/>
  <c r="Q105" i="13"/>
  <c r="P105" i="13"/>
  <c r="Q104" i="13"/>
  <c r="P104" i="13"/>
  <c r="R103" i="13"/>
  <c r="Q103" i="13"/>
  <c r="P103" i="13"/>
  <c r="R102" i="13"/>
  <c r="Q102" i="13"/>
  <c r="P102" i="13"/>
  <c r="R101" i="13"/>
  <c r="Q101" i="13"/>
  <c r="P101" i="13"/>
  <c r="Q100" i="13"/>
  <c r="P100" i="13"/>
  <c r="Q99" i="13"/>
  <c r="P99" i="13"/>
  <c r="R98" i="13"/>
  <c r="Q98" i="13"/>
  <c r="P98" i="13"/>
  <c r="Q97" i="13"/>
  <c r="P97" i="13"/>
  <c r="Q96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Q91" i="13"/>
  <c r="P91" i="13"/>
  <c r="R90" i="13"/>
  <c r="Q90" i="13"/>
  <c r="P90" i="13"/>
  <c r="R89" i="13"/>
  <c r="Q89" i="13"/>
  <c r="P89" i="13"/>
  <c r="Q88" i="13"/>
  <c r="P88" i="13"/>
  <c r="Q87" i="13"/>
  <c r="P87" i="13"/>
  <c r="Q86" i="13"/>
  <c r="P86" i="13"/>
  <c r="R85" i="13"/>
  <c r="Q85" i="13"/>
  <c r="P85" i="13"/>
  <c r="Q84" i="13"/>
  <c r="P84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Q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Q69" i="13"/>
  <c r="P69" i="13"/>
  <c r="R68" i="13"/>
  <c r="Q68" i="13"/>
  <c r="P68" i="13"/>
  <c r="S67" i="13"/>
  <c r="R67" i="13"/>
  <c r="Q67" i="13"/>
  <c r="P67" i="13"/>
  <c r="R66" i="13"/>
  <c r="Q66" i="13"/>
  <c r="P66" i="13"/>
  <c r="R65" i="13"/>
  <c r="Q65" i="13"/>
  <c r="P65" i="13"/>
  <c r="R64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R57" i="13"/>
  <c r="Q57" i="13"/>
  <c r="P57" i="13"/>
  <c r="R56" i="13"/>
  <c r="Q56" i="13"/>
  <c r="P56" i="13"/>
  <c r="R55" i="13"/>
  <c r="Q55" i="13"/>
  <c r="P55" i="13"/>
  <c r="Q54" i="13"/>
  <c r="P54" i="13"/>
  <c r="R53" i="13"/>
  <c r="Q53" i="13"/>
  <c r="P53" i="13"/>
  <c r="Q52" i="13"/>
  <c r="P52" i="13"/>
  <c r="R51" i="13"/>
  <c r="Q51" i="13"/>
  <c r="P51" i="13"/>
  <c r="R50" i="13"/>
  <c r="Q50" i="13"/>
  <c r="P50" i="13"/>
  <c r="Q49" i="13"/>
  <c r="P49" i="13"/>
  <c r="R48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R36" i="13"/>
  <c r="Q36" i="13"/>
  <c r="P36" i="13"/>
  <c r="Q35" i="13"/>
  <c r="P35" i="13"/>
  <c r="Q34" i="13"/>
  <c r="P34" i="13"/>
  <c r="R33" i="13"/>
  <c r="Q33" i="13"/>
  <c r="P33" i="13"/>
  <c r="R32" i="13"/>
  <c r="Q32" i="13"/>
  <c r="P32" i="13"/>
  <c r="Q31" i="13"/>
  <c r="P31" i="13"/>
  <c r="R30" i="13"/>
  <c r="Q30" i="13"/>
  <c r="P30" i="13"/>
  <c r="S29" i="13"/>
  <c r="R29" i="13"/>
  <c r="Q29" i="13"/>
  <c r="P29" i="13"/>
  <c r="Q28" i="13"/>
  <c r="P28" i="13"/>
  <c r="R27" i="13"/>
  <c r="Q27" i="13"/>
  <c r="P27" i="13"/>
  <c r="Q26" i="13"/>
  <c r="P26" i="13"/>
  <c r="R25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R15" i="13"/>
  <c r="Q15" i="13"/>
  <c r="P15" i="13"/>
  <c r="R14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S7" i="13"/>
  <c r="R7" i="13"/>
  <c r="Q7" i="13"/>
  <c r="P7" i="13"/>
  <c r="S6" i="13"/>
  <c r="R6" i="13"/>
  <c r="Q6" i="13"/>
  <c r="P6" i="13"/>
  <c r="L122" i="13"/>
  <c r="K121" i="13"/>
  <c r="J121" i="13"/>
  <c r="L120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M113" i="13"/>
  <c r="L113" i="13"/>
  <c r="K113" i="13"/>
  <c r="J113" i="13"/>
  <c r="L112" i="13"/>
  <c r="K110" i="13"/>
  <c r="L109" i="13"/>
  <c r="K109" i="13"/>
  <c r="J109" i="13"/>
  <c r="L108" i="13"/>
  <c r="K108" i="13"/>
  <c r="J108" i="13"/>
  <c r="K107" i="13"/>
  <c r="J107" i="13"/>
  <c r="L106" i="13"/>
  <c r="K106" i="13"/>
  <c r="J106" i="13"/>
  <c r="K105" i="13"/>
  <c r="J105" i="13"/>
  <c r="K104" i="13"/>
  <c r="J104" i="13"/>
  <c r="L103" i="13"/>
  <c r="K103" i="13"/>
  <c r="J103" i="13"/>
  <c r="L102" i="13"/>
  <c r="K102" i="13"/>
  <c r="J102" i="13"/>
  <c r="L101" i="13"/>
  <c r="K101" i="13"/>
  <c r="J101" i="13"/>
  <c r="K100" i="13"/>
  <c r="J100" i="13"/>
  <c r="K99" i="13"/>
  <c r="J99" i="13"/>
  <c r="L98" i="13"/>
  <c r="K98" i="13"/>
  <c r="J98" i="13"/>
  <c r="K97" i="13"/>
  <c r="J97" i="13"/>
  <c r="K96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K91" i="13"/>
  <c r="J91" i="13"/>
  <c r="L90" i="13"/>
  <c r="K90" i="13"/>
  <c r="J90" i="13"/>
  <c r="L89" i="13"/>
  <c r="K89" i="13"/>
  <c r="J89" i="13"/>
  <c r="K88" i="13"/>
  <c r="J88" i="13"/>
  <c r="K87" i="13"/>
  <c r="J87" i="13"/>
  <c r="K86" i="13"/>
  <c r="J86" i="13"/>
  <c r="L85" i="13"/>
  <c r="K85" i="13"/>
  <c r="J85" i="13"/>
  <c r="K84" i="13"/>
  <c r="J84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K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K69" i="13"/>
  <c r="J69" i="13"/>
  <c r="L68" i="13"/>
  <c r="K68" i="13"/>
  <c r="J68" i="13"/>
  <c r="M67" i="13"/>
  <c r="L67" i="13"/>
  <c r="K67" i="13"/>
  <c r="J67" i="13"/>
  <c r="L66" i="13"/>
  <c r="K66" i="13"/>
  <c r="J66" i="13"/>
  <c r="L65" i="13"/>
  <c r="K65" i="13"/>
  <c r="J65" i="13"/>
  <c r="L64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L57" i="13"/>
  <c r="K57" i="13"/>
  <c r="J57" i="13"/>
  <c r="L56" i="13"/>
  <c r="K56" i="13"/>
  <c r="J56" i="13"/>
  <c r="L55" i="13"/>
  <c r="K55" i="13"/>
  <c r="J55" i="13"/>
  <c r="K54" i="13"/>
  <c r="J54" i="13"/>
  <c r="L53" i="13"/>
  <c r="K53" i="13"/>
  <c r="J53" i="13"/>
  <c r="K52" i="13"/>
  <c r="J52" i="13"/>
  <c r="L51" i="13"/>
  <c r="K51" i="13"/>
  <c r="J51" i="13"/>
  <c r="L50" i="13"/>
  <c r="K50" i="13"/>
  <c r="J50" i="13"/>
  <c r="K49" i="13"/>
  <c r="J49" i="13"/>
  <c r="L48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L36" i="13"/>
  <c r="K36" i="13"/>
  <c r="J36" i="13"/>
  <c r="K35" i="13"/>
  <c r="J35" i="13"/>
  <c r="K34" i="13"/>
  <c r="J34" i="13"/>
  <c r="L33" i="13"/>
  <c r="K33" i="13"/>
  <c r="J33" i="13"/>
  <c r="L32" i="13"/>
  <c r="K32" i="13"/>
  <c r="J32" i="13"/>
  <c r="K31" i="13"/>
  <c r="J31" i="13"/>
  <c r="L30" i="13"/>
  <c r="K30" i="13"/>
  <c r="J30" i="13"/>
  <c r="M29" i="13"/>
  <c r="L29" i="13"/>
  <c r="K29" i="13"/>
  <c r="J29" i="13"/>
  <c r="K28" i="13"/>
  <c r="J28" i="13"/>
  <c r="L27" i="13"/>
  <c r="K27" i="13"/>
  <c r="J27" i="13"/>
  <c r="K26" i="13"/>
  <c r="J26" i="13"/>
  <c r="L25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L15" i="13"/>
  <c r="K15" i="13"/>
  <c r="J15" i="13"/>
  <c r="L14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J6" i="13"/>
  <c r="F122" i="13"/>
  <c r="E121" i="13"/>
  <c r="D121" i="13"/>
  <c r="F120" i="13"/>
  <c r="E120" i="13"/>
  <c r="D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G113" i="13"/>
  <c r="F113" i="13"/>
  <c r="E113" i="13"/>
  <c r="D113" i="13"/>
  <c r="F112" i="13"/>
  <c r="E110" i="13"/>
  <c r="F109" i="13"/>
  <c r="E109" i="13"/>
  <c r="D109" i="13"/>
  <c r="F108" i="13"/>
  <c r="E108" i="13"/>
  <c r="D108" i="13"/>
  <c r="E107" i="13"/>
  <c r="D107" i="13"/>
  <c r="F106" i="13"/>
  <c r="E106" i="13"/>
  <c r="D106" i="13"/>
  <c r="E105" i="13"/>
  <c r="D105" i="13"/>
  <c r="E104" i="13"/>
  <c r="D104" i="13"/>
  <c r="F103" i="13"/>
  <c r="E103" i="13"/>
  <c r="D103" i="13"/>
  <c r="F102" i="13"/>
  <c r="E102" i="13"/>
  <c r="D102" i="13"/>
  <c r="F101" i="13"/>
  <c r="E101" i="13"/>
  <c r="D101" i="13"/>
  <c r="E100" i="13"/>
  <c r="D100" i="13"/>
  <c r="E99" i="13"/>
  <c r="D99" i="13"/>
  <c r="F98" i="13"/>
  <c r="E98" i="13"/>
  <c r="D98" i="13"/>
  <c r="E97" i="13"/>
  <c r="D97" i="13"/>
  <c r="E96" i="13"/>
  <c r="D96" i="13"/>
  <c r="F95" i="13"/>
  <c r="E95" i="13"/>
  <c r="D95" i="13"/>
  <c r="F94" i="13"/>
  <c r="E94" i="13"/>
  <c r="D94" i="13"/>
  <c r="E93" i="13"/>
  <c r="D93" i="13"/>
  <c r="F92" i="13"/>
  <c r="E92" i="13"/>
  <c r="D92" i="13"/>
  <c r="E91" i="13"/>
  <c r="D91" i="13"/>
  <c r="F90" i="13"/>
  <c r="E90" i="13"/>
  <c r="D90" i="13"/>
  <c r="F89" i="13"/>
  <c r="E89" i="13"/>
  <c r="D89" i="13"/>
  <c r="E88" i="13"/>
  <c r="D88" i="13"/>
  <c r="E87" i="13"/>
  <c r="D87" i="13"/>
  <c r="E86" i="13"/>
  <c r="D86" i="13"/>
  <c r="F85" i="13"/>
  <c r="E85" i="13"/>
  <c r="D85" i="13"/>
  <c r="E84" i="13"/>
  <c r="D84" i="13"/>
  <c r="F83" i="13"/>
  <c r="E83" i="13"/>
  <c r="D83" i="13"/>
  <c r="G82" i="13"/>
  <c r="F82" i="13"/>
  <c r="E82" i="13"/>
  <c r="D82" i="13"/>
  <c r="E80" i="13"/>
  <c r="D80" i="13"/>
  <c r="E79" i="13"/>
  <c r="D79" i="13"/>
  <c r="E78" i="13"/>
  <c r="D78" i="13"/>
  <c r="E77" i="13"/>
  <c r="D77" i="13"/>
  <c r="E76" i="13"/>
  <c r="D76" i="13"/>
  <c r="F75" i="13"/>
  <c r="E75" i="13"/>
  <c r="D75" i="13"/>
  <c r="E74" i="13"/>
  <c r="D74" i="13"/>
  <c r="E73" i="13"/>
  <c r="D73" i="13"/>
  <c r="F72" i="13"/>
  <c r="E72" i="13"/>
  <c r="D72" i="13"/>
  <c r="E71" i="13"/>
  <c r="D71" i="13"/>
  <c r="E70" i="13"/>
  <c r="D70" i="13"/>
  <c r="E69" i="13"/>
  <c r="D69" i="13"/>
  <c r="F68" i="13"/>
  <c r="E68" i="13"/>
  <c r="D68" i="13"/>
  <c r="G67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F57" i="13"/>
  <c r="E57" i="13"/>
  <c r="D57" i="13"/>
  <c r="F56" i="13"/>
  <c r="E56" i="13"/>
  <c r="D56" i="13"/>
  <c r="F55" i="13"/>
  <c r="E55" i="13"/>
  <c r="D55" i="13"/>
  <c r="E54" i="13"/>
  <c r="D54" i="13"/>
  <c r="F53" i="13"/>
  <c r="E53" i="13"/>
  <c r="D53" i="13"/>
  <c r="E52" i="13"/>
  <c r="D52" i="13"/>
  <c r="F51" i="13"/>
  <c r="E51" i="13"/>
  <c r="D51" i="13"/>
  <c r="F50" i="13"/>
  <c r="E50" i="13"/>
  <c r="D50" i="13"/>
  <c r="E49" i="13"/>
  <c r="D49" i="13"/>
  <c r="F48" i="13"/>
  <c r="E48" i="13"/>
  <c r="D48" i="13"/>
  <c r="G47" i="13"/>
  <c r="F47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F36" i="13"/>
  <c r="E36" i="13"/>
  <c r="D36" i="13"/>
  <c r="E35" i="13"/>
  <c r="D35" i="13"/>
  <c r="E34" i="13"/>
  <c r="D34" i="13"/>
  <c r="F33" i="13"/>
  <c r="E33" i="13"/>
  <c r="D33" i="13"/>
  <c r="F32" i="13"/>
  <c r="E32" i="13"/>
  <c r="D32" i="13"/>
  <c r="E31" i="13"/>
  <c r="D31" i="13"/>
  <c r="F30" i="13"/>
  <c r="E30" i="13"/>
  <c r="D30" i="13"/>
  <c r="G29" i="13"/>
  <c r="F29" i="13"/>
  <c r="E29" i="13"/>
  <c r="D29" i="13"/>
  <c r="E28" i="13"/>
  <c r="D28" i="13"/>
  <c r="F27" i="13"/>
  <c r="E27" i="13"/>
  <c r="D27" i="13"/>
  <c r="E26" i="13"/>
  <c r="D26" i="13"/>
  <c r="F25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G16" i="13"/>
  <c r="F16" i="13"/>
  <c r="E16" i="13"/>
  <c r="D16" i="13"/>
  <c r="F15" i="13"/>
  <c r="E15" i="13"/>
  <c r="D15" i="13"/>
  <c r="F14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G7" i="13"/>
  <c r="F7" i="13"/>
  <c r="E7" i="13"/>
  <c r="D7" i="13"/>
  <c r="G6" i="13"/>
  <c r="F6" i="13"/>
  <c r="E6" i="13"/>
  <c r="D6" i="13"/>
  <c r="N7" i="13" l="1"/>
  <c r="N6" i="13"/>
  <c r="I7" i="11"/>
  <c r="O28" i="10"/>
  <c r="N28" i="10" s="1"/>
  <c r="M28" i="10"/>
  <c r="L28" i="10" s="1"/>
  <c r="K28" i="10"/>
  <c r="O52" i="10"/>
  <c r="N52" i="10" s="1"/>
  <c r="M52" i="10"/>
  <c r="L52" i="10" s="1"/>
  <c r="K52" i="10"/>
  <c r="O51" i="10"/>
  <c r="N51" i="10"/>
  <c r="M51" i="10"/>
  <c r="L51" i="10"/>
  <c r="K51" i="10"/>
  <c r="O56" i="10"/>
  <c r="N56" i="10" s="1"/>
  <c r="M56" i="10"/>
  <c r="L56" i="10" s="1"/>
  <c r="K56" i="10"/>
  <c r="O86" i="10"/>
  <c r="N86" i="10" s="1"/>
  <c r="M86" i="10"/>
  <c r="L86" i="10" s="1"/>
  <c r="K86" i="10"/>
  <c r="O100" i="10"/>
  <c r="N100" i="10" s="1"/>
  <c r="M100" i="10"/>
  <c r="L100" i="10" s="1"/>
  <c r="K100" i="10"/>
  <c r="O105" i="10"/>
  <c r="N105" i="10" s="1"/>
  <c r="M105" i="10"/>
  <c r="L105" i="10" s="1"/>
  <c r="K105" i="10"/>
  <c r="O103" i="10"/>
  <c r="N103" i="10" s="1"/>
  <c r="M103" i="10"/>
  <c r="L103" i="10" s="1"/>
  <c r="K103" i="10"/>
  <c r="I105" i="10"/>
  <c r="I103" i="10"/>
  <c r="I100" i="10"/>
  <c r="I86" i="10"/>
  <c r="I56" i="10"/>
  <c r="I52" i="10"/>
  <c r="I51" i="10"/>
  <c r="I28" i="10"/>
  <c r="O117" i="12" l="1"/>
  <c r="M117" i="12"/>
  <c r="K117" i="12"/>
  <c r="O6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I48" i="12" s="1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K117" i="11"/>
  <c r="O116" i="11"/>
  <c r="M116" i="11"/>
  <c r="K116" i="11"/>
  <c r="O108" i="11"/>
  <c r="M108" i="11"/>
  <c r="K108" i="11"/>
  <c r="O107" i="11"/>
  <c r="M107" i="11"/>
  <c r="L107" i="11"/>
  <c r="K107" i="11"/>
  <c r="O106" i="11"/>
  <c r="M106" i="11"/>
  <c r="K106" i="11"/>
  <c r="O104" i="11"/>
  <c r="M104" i="11"/>
  <c r="L104" i="11" s="1"/>
  <c r="K104" i="11"/>
  <c r="O102" i="11"/>
  <c r="M102" i="11"/>
  <c r="K102" i="11"/>
  <c r="O101" i="11"/>
  <c r="N101" i="11"/>
  <c r="M101" i="11"/>
  <c r="L101" i="11" s="1"/>
  <c r="K101" i="11"/>
  <c r="O100" i="11"/>
  <c r="M100" i="11"/>
  <c r="K100" i="11"/>
  <c r="O99" i="11"/>
  <c r="N99" i="11" s="1"/>
  <c r="M99" i="11"/>
  <c r="L99" i="11"/>
  <c r="K99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L41" i="11" s="1"/>
  <c r="K41" i="11"/>
  <c r="O40" i="11"/>
  <c r="M40" i="11"/>
  <c r="K40" i="11"/>
  <c r="O39" i="11"/>
  <c r="M39" i="11"/>
  <c r="K39" i="11"/>
  <c r="O38" i="11"/>
  <c r="M38" i="11"/>
  <c r="K38" i="11"/>
  <c r="O36" i="11"/>
  <c r="M36" i="11"/>
  <c r="L36" i="11" s="1"/>
  <c r="K36" i="11"/>
  <c r="O32" i="11"/>
  <c r="M32" i="11"/>
  <c r="K32" i="11"/>
  <c r="O29" i="11"/>
  <c r="M29" i="11"/>
  <c r="K29" i="11"/>
  <c r="O28" i="11"/>
  <c r="M28" i="11"/>
  <c r="K28" i="11"/>
  <c r="L28" i="11" s="1"/>
  <c r="O27" i="11"/>
  <c r="M27" i="11"/>
  <c r="K27" i="11"/>
  <c r="O24" i="11"/>
  <c r="M24" i="11"/>
  <c r="K24" i="11"/>
  <c r="O20" i="11"/>
  <c r="M20" i="11"/>
  <c r="K20" i="11"/>
  <c r="O19" i="11"/>
  <c r="M19" i="11"/>
  <c r="L19" i="11" s="1"/>
  <c r="K19" i="11"/>
  <c r="O18" i="11"/>
  <c r="M18" i="11"/>
  <c r="K18" i="11"/>
  <c r="O14" i="11"/>
  <c r="M14" i="11"/>
  <c r="L14" i="11" s="1"/>
  <c r="K14" i="11"/>
  <c r="O10" i="11"/>
  <c r="M10" i="11"/>
  <c r="K10" i="11"/>
  <c r="O9" i="11"/>
  <c r="N9" i="11"/>
  <c r="M9" i="11"/>
  <c r="L9" i="11"/>
  <c r="K9" i="11"/>
  <c r="O7" i="11"/>
  <c r="M7" i="11"/>
  <c r="K7" i="11"/>
  <c r="I89" i="11"/>
  <c r="O6" i="11"/>
  <c r="I80" i="11"/>
  <c r="I46" i="11"/>
  <c r="I40" i="11"/>
  <c r="I10" i="11"/>
  <c r="I9" i="11"/>
  <c r="I14" i="11"/>
  <c r="I20" i="11"/>
  <c r="I19" i="11"/>
  <c r="I18" i="11"/>
  <c r="I24" i="11"/>
  <c r="I29" i="11"/>
  <c r="I28" i="11"/>
  <c r="I27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L16" i="11" s="1"/>
  <c r="K16" i="11"/>
  <c r="I16" i="11"/>
  <c r="O15" i="11"/>
  <c r="M15" i="11"/>
  <c r="L15" i="11" s="1"/>
  <c r="K15" i="11"/>
  <c r="I15" i="11"/>
  <c r="O13" i="11"/>
  <c r="M13" i="11"/>
  <c r="L13" i="11" s="1"/>
  <c r="K13" i="11"/>
  <c r="I13" i="11"/>
  <c r="O12" i="11"/>
  <c r="M12" i="11"/>
  <c r="L12" i="11" s="1"/>
  <c r="K12" i="11"/>
  <c r="I12" i="11"/>
  <c r="O11" i="11"/>
  <c r="M11" i="11"/>
  <c r="L11" i="11" s="1"/>
  <c r="K11" i="11"/>
  <c r="I11" i="11"/>
  <c r="D8" i="11"/>
  <c r="K8" i="11" s="1"/>
  <c r="O115" i="12" l="1"/>
  <c r="O83" i="12"/>
  <c r="L84" i="12"/>
  <c r="L85" i="12"/>
  <c r="L86" i="12"/>
  <c r="L87" i="12"/>
  <c r="L88" i="12"/>
  <c r="O68" i="12"/>
  <c r="O48" i="12"/>
  <c r="O30" i="12"/>
  <c r="O17" i="12"/>
  <c r="O8" i="12"/>
  <c r="O115" i="11"/>
  <c r="L117" i="11"/>
  <c r="N107" i="11"/>
  <c r="O83" i="11"/>
  <c r="L88" i="11"/>
  <c r="O68" i="11"/>
  <c r="O48" i="11"/>
  <c r="O30" i="11"/>
  <c r="L39" i="11"/>
  <c r="O17" i="11"/>
  <c r="L24" i="11"/>
  <c r="O8" i="11"/>
  <c r="L117" i="12"/>
  <c r="L89" i="12"/>
  <c r="N84" i="12"/>
  <c r="N85" i="12"/>
  <c r="N86" i="12"/>
  <c r="N87" i="12"/>
  <c r="N88" i="12"/>
  <c r="N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117" i="12"/>
  <c r="L56" i="11"/>
  <c r="L60" i="11"/>
  <c r="L63" i="11"/>
  <c r="L80" i="11"/>
  <c r="N80" i="11"/>
  <c r="L45" i="11"/>
  <c r="L47" i="11"/>
  <c r="L72" i="11"/>
  <c r="L75" i="11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N38" i="11"/>
  <c r="N40" i="11"/>
  <c r="N46" i="11"/>
  <c r="L42" i="11"/>
  <c r="L38" i="11"/>
  <c r="L40" i="11"/>
  <c r="L46" i="11"/>
  <c r="N42" i="11"/>
  <c r="L18" i="11"/>
  <c r="N19" i="11"/>
  <c r="L20" i="11"/>
  <c r="N24" i="11"/>
  <c r="N28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32" i="11"/>
  <c r="N43" i="11"/>
  <c r="N52" i="11"/>
  <c r="N79" i="11"/>
  <c r="N81" i="11"/>
  <c r="N96" i="11"/>
  <c r="N100" i="11"/>
  <c r="N102" i="11"/>
  <c r="N106" i="11"/>
  <c r="N108" i="11"/>
  <c r="L120" i="11"/>
  <c r="N27" i="11"/>
  <c r="N29" i="11"/>
  <c r="N18" i="11"/>
  <c r="N20" i="11"/>
  <c r="L27" i="11"/>
  <c r="L29" i="11"/>
  <c r="D6" i="11"/>
  <c r="L10" i="11"/>
  <c r="N14" i="11"/>
  <c r="N10" i="11"/>
  <c r="L7" i="11"/>
  <c r="N7" i="11"/>
  <c r="M68" i="12"/>
  <c r="I115" i="12"/>
  <c r="M115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L83" i="12"/>
  <c r="D6" i="12"/>
  <c r="K6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L8" i="11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K6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48" i="12" l="1"/>
  <c r="N17" i="12"/>
  <c r="L17" i="12"/>
  <c r="N48" i="12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49" i="10"/>
  <c r="M49" i="10"/>
  <c r="O49" i="10"/>
  <c r="N49" i="10" s="1"/>
  <c r="K54" i="10"/>
  <c r="M54" i="10"/>
  <c r="O54" i="10"/>
  <c r="N54" i="10" s="1"/>
  <c r="K57" i="10"/>
  <c r="M57" i="10"/>
  <c r="O57" i="10"/>
  <c r="N57" i="10" s="1"/>
  <c r="K58" i="10"/>
  <c r="M58" i="10"/>
  <c r="O58" i="10"/>
  <c r="N58" i="10" s="1"/>
  <c r="K65" i="10"/>
  <c r="M65" i="10"/>
  <c r="O65" i="10"/>
  <c r="N65" i="10" s="1"/>
  <c r="K66" i="10"/>
  <c r="M66" i="10"/>
  <c r="O66" i="10"/>
  <c r="N66" i="10" s="1"/>
  <c r="K67" i="10"/>
  <c r="M67" i="10"/>
  <c r="O67" i="10"/>
  <c r="N67" i="10" s="1"/>
  <c r="O124" i="10"/>
  <c r="M124" i="10"/>
  <c r="K124" i="10"/>
  <c r="I124" i="10"/>
  <c r="O122" i="10"/>
  <c r="M122" i="10"/>
  <c r="L122" i="10" s="1"/>
  <c r="K122" i="10"/>
  <c r="I122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K104" i="10"/>
  <c r="I104" i="10"/>
  <c r="O97" i="10"/>
  <c r="M97" i="10"/>
  <c r="K97" i="10"/>
  <c r="I97" i="10"/>
  <c r="O96" i="10"/>
  <c r="M96" i="10"/>
  <c r="K96" i="10"/>
  <c r="I96" i="10"/>
  <c r="O94" i="10"/>
  <c r="N94" i="10" s="1"/>
  <c r="M94" i="10"/>
  <c r="K94" i="10"/>
  <c r="I94" i="10"/>
  <c r="O93" i="10"/>
  <c r="M93" i="10"/>
  <c r="K93" i="10"/>
  <c r="I93" i="10"/>
  <c r="O91" i="10"/>
  <c r="M91" i="10"/>
  <c r="K91" i="10"/>
  <c r="I91" i="10"/>
  <c r="O90" i="10"/>
  <c r="M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I73" i="10"/>
  <c r="O69" i="10"/>
  <c r="M69" i="10"/>
  <c r="K69" i="10"/>
  <c r="I69" i="10"/>
  <c r="D68" i="10"/>
  <c r="K68" i="10" s="1"/>
  <c r="I67" i="10"/>
  <c r="I66" i="10"/>
  <c r="I65" i="10"/>
  <c r="I58" i="10"/>
  <c r="I57" i="10"/>
  <c r="I54" i="10"/>
  <c r="I49" i="10"/>
  <c r="D48" i="10"/>
  <c r="K48" i="10" s="1"/>
  <c r="O37" i="10"/>
  <c r="M37" i="10"/>
  <c r="K37" i="10"/>
  <c r="I37" i="10"/>
  <c r="O34" i="10"/>
  <c r="M34" i="10"/>
  <c r="K34" i="10"/>
  <c r="I34" i="10"/>
  <c r="O33" i="10"/>
  <c r="M33" i="10"/>
  <c r="K33" i="10"/>
  <c r="I33" i="10"/>
  <c r="O31" i="10"/>
  <c r="M31" i="10"/>
  <c r="K31" i="10"/>
  <c r="I31" i="10"/>
  <c r="I30" i="10" s="1"/>
  <c r="D30" i="10"/>
  <c r="K30" i="10" s="1"/>
  <c r="O26" i="10"/>
  <c r="M26" i="10"/>
  <c r="K26" i="10"/>
  <c r="I26" i="10"/>
  <c r="D17" i="10"/>
  <c r="K17" i="10" s="1"/>
  <c r="O16" i="10"/>
  <c r="M16" i="10"/>
  <c r="K16" i="10"/>
  <c r="I16" i="10"/>
  <c r="O15" i="10"/>
  <c r="M15" i="10"/>
  <c r="K15" i="10"/>
  <c r="I15" i="10"/>
  <c r="I8" i="10"/>
  <c r="D8" i="10"/>
  <c r="K8" i="10" s="1"/>
  <c r="O6" i="10"/>
  <c r="M6" i="10"/>
  <c r="I125" i="10" l="1"/>
  <c r="I115" i="10"/>
  <c r="O115" i="10"/>
  <c r="N96" i="10"/>
  <c r="N97" i="10"/>
  <c r="L96" i="10"/>
  <c r="L97" i="10"/>
  <c r="N93" i="10"/>
  <c r="L93" i="10"/>
  <c r="N90" i="10"/>
  <c r="N91" i="10"/>
  <c r="L90" i="10"/>
  <c r="L91" i="10"/>
  <c r="N84" i="10"/>
  <c r="O83" i="10"/>
  <c r="I68" i="10"/>
  <c r="O68" i="10"/>
  <c r="O48" i="10"/>
  <c r="O30" i="10"/>
  <c r="O17" i="10"/>
  <c r="O8" i="10"/>
  <c r="L6" i="11"/>
  <c r="N104" i="10"/>
  <c r="L84" i="10"/>
  <c r="L94" i="10"/>
  <c r="L104" i="10"/>
  <c r="L108" i="10"/>
  <c r="L6" i="12"/>
  <c r="N6" i="12"/>
  <c r="N6" i="11"/>
  <c r="N122" i="10"/>
  <c r="I83" i="10"/>
  <c r="L67" i="10"/>
  <c r="L65" i="10"/>
  <c r="I48" i="10"/>
  <c r="L57" i="10"/>
  <c r="L26" i="10"/>
  <c r="N108" i="10"/>
  <c r="N26" i="10"/>
  <c r="L15" i="10"/>
  <c r="M8" i="10"/>
  <c r="I17" i="10"/>
  <c r="L31" i="10"/>
  <c r="L33" i="10"/>
  <c r="L34" i="10"/>
  <c r="L37" i="10"/>
  <c r="M48" i="10"/>
  <c r="L69" i="10"/>
  <c r="L73" i="10"/>
  <c r="L76" i="10"/>
  <c r="L49" i="10"/>
  <c r="M115" i="10"/>
  <c r="N124" i="10"/>
  <c r="L124" i="10"/>
  <c r="L115" i="10" s="1"/>
  <c r="N110" i="10"/>
  <c r="N111" i="10"/>
  <c r="N114" i="10"/>
  <c r="M83" i="10"/>
  <c r="L110" i="10"/>
  <c r="L111" i="10"/>
  <c r="L114" i="10"/>
  <c r="M68" i="10"/>
  <c r="N69" i="10"/>
  <c r="N73" i="10"/>
  <c r="N76" i="10"/>
  <c r="L66" i="10"/>
  <c r="L58" i="10"/>
  <c r="L54" i="10"/>
  <c r="D6" i="10"/>
  <c r="K6" i="10" s="1"/>
  <c r="M30" i="10"/>
  <c r="N31" i="10"/>
  <c r="N33" i="10"/>
  <c r="N34" i="10"/>
  <c r="N37" i="10"/>
  <c r="N48" i="10"/>
  <c r="M17" i="10"/>
  <c r="L16" i="10"/>
  <c r="N15" i="10"/>
  <c r="N16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<sst xmlns="http://schemas.openxmlformats.org/spreadsheetml/2006/main" count="1342" uniqueCount="202">
  <si>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</si>
  <si>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</si>
  <si>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</si>
  <si>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</si>
  <si>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</si>
  <si>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</si>
  <si>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</si>
  <si>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</si>
  <si>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</si>
  <si>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</si>
  <si>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</si>
  <si>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</si>
  <si>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</si>
  <si>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</si>
  <si>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</si>
  <si>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</si>
  <si>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</si>
  <si>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</si>
  <si>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</si>
  <si>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</si>
  <si>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</si>
  <si>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</si>
  <si>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</si>
  <si>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</si>
  <si>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</si>
  <si>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</si>
  <si>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</si>
  <si>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</si>
  <si>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</si>
  <si>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</si>
  <si>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</si>
  <si>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</si>
  <si>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</si>
  <si>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</si>
  <si>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</si>
  <si>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</si>
  <si>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</si>
  <si>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</si>
  <si>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</si>
  <si>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</si>
  <si>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</si>
  <si>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</si>
  <si>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</si>
  <si>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</si>
  <si>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</si>
  <si>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</si>
  <si>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</si>
  <si>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</si>
  <si>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</si>
  <si>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</si>
  <si>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</si>
  <si>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</si>
  <si>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</si>
  <si>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</si>
  <si>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</si>
  <si>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</si>
  <si>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</si>
  <si>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</si>
  <si>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</si>
  <si>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</si>
  <si>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</si>
  <si>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</si>
  <si>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</si>
  <si>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</si>
  <si>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</si>
  <si>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</si>
  <si>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</si>
  <si>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</si>
  <si>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</si>
  <si>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</si>
  <si>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</si>
  <si>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</si>
  <si>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</si>
  <si>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</si>
  <si>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</si>
  <si>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</si>
  <si>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</si>
  <si>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</si>
  <si>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</si>
  <si>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</si>
  <si>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</si>
  <si>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</si>
  <si>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</si>
  <si>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</si>
  <si>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</si>
  <si>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</si>
  <si>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</si>
  <si>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</si>
  <si>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</si>
  <si>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</si>
  <si>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</si>
  <si>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</si>
  <si>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</si>
  <si>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</si>
  <si>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</si>
  <si>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</si>
  <si>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</si>
  <si>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</si>
  <si>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</si>
  <si>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</si>
  <si>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</si>
  <si>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</si>
  <si>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</si>
  <si>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</si>
  <si>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</si>
  <si>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</si>
  <si>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</si>
  <si>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</si>
  <si>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</si>
  <si>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</si>
  <si>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</si>
  <si>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</si>
  <si>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</si>
  <si>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</si>
  <si>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</si>
  <si>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</si>
  <si>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</si>
  <si>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</si>
  <si>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</si>
  <si>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</si>
  <si>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</si>
  <si>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</si>
  <si>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</si>
  <si>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</si>
  <si>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</si>
  <si>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</si>
  <si>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</si>
  <si>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</si>
  <si>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</si>
  <si>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</si>
  <si>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</si>
  <si>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</si>
  <si>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</si>
  <si>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</si>
  <si>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</si>
  <si>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</si>
  <si>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</si>
  <si>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</si>
  <si>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</si>
  <si>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ОБЩЕСТВОЗНАНИЕ, 9 класс</t>
  </si>
  <si>
    <t>МАОУ СШ № 158 "Грани"</t>
  </si>
  <si>
    <t>отлично - более 4,5 баллов</t>
  </si>
  <si>
    <t>ОБЩЕСТВОЗНАНИЕ, 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</si>
  <si>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</si>
  <si>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</si>
  <si>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</si>
  <si>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</si>
  <si>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</si>
  <si>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</si>
  <si>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</si>
  <si>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</si>
  <si>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</si>
  <si>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</si>
  <si>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</si>
  <si>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</si>
  <si>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</si>
  <si>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</si>
  <si>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</si>
  <si>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Гимназия № 11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</si>
  <si>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</si>
  <si>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</si>
  <si>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</si>
  <si>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</si>
  <si>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</si>
  <si>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</si>
  <si>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№1 - Универс"</t>
  </si>
  <si>
    <t>МБОУ СШ № 3</t>
  </si>
  <si>
    <t xml:space="preserve">МБОУ СШ № 72 </t>
  </si>
  <si>
    <t>МАОУ СШ № 82</t>
  </si>
  <si>
    <t xml:space="preserve">МБОУ СШ № 133 </t>
  </si>
  <si>
    <t>МАОУ Гимназия №14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</si>
  <si>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</si>
  <si>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</si>
  <si>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</si>
  <si>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</si>
  <si>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</si>
  <si>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</si>
  <si>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</si>
  <si>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</si>
  <si>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</si>
  <si>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</si>
  <si>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</si>
  <si>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</si>
  <si>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</si>
  <si>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</si>
  <si>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</si>
  <si>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</si>
  <si>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</si>
  <si>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</si>
  <si>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</si>
  <si>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</si>
  <si>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</si>
  <si>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</si>
  <si>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</si>
  <si>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</si>
  <si>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</si>
  <si>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</si>
  <si>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</si>
  <si>
    <t>МБОУ СШ № 10</t>
  </si>
  <si>
    <t>МАОУ СШ Комплекс "Покровский"</t>
  </si>
  <si>
    <t>МАОУ Гимназия № 8</t>
  </si>
  <si>
    <t>МАОУ Школа-интернат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</si>
</sst>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3" borderId="56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5" fillId="2" borderId="3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vertical="top" wrapText="1"/>
    </xf>
    <xf numFmtId="0" fontId="7" fillId="9" borderId="0" xfId="0" applyFont="1" applyFill="1"/>
    <xf numFmtId="0" fontId="1" fillId="2" borderId="9" xfId="2" applyFont="1" applyFill="1" applyBorder="1" applyAlignment="1">
      <alignment horizontal="right" vertical="center" wrapText="1"/>
    </xf>
    <xf numFmtId="0" fontId="4" fillId="3" borderId="59" xfId="1" applyFont="1" applyFill="1" applyBorder="1" applyAlignment="1">
      <alignment horizontal="right" wrapText="1"/>
    </xf>
    <xf numFmtId="0" fontId="1" fillId="2" borderId="33" xfId="2" applyFont="1" applyFill="1" applyBorder="1" applyAlignment="1">
      <alignment horizontal="right" vertical="center" wrapText="1"/>
    </xf>
    <xf numFmtId="0" fontId="4" fillId="3" borderId="61" xfId="1" applyFont="1" applyFill="1" applyBorder="1" applyAlignment="1">
      <alignment horizontal="right" wrapText="1"/>
    </xf>
    <xf numFmtId="0" fontId="4" fillId="3" borderId="60" xfId="1" applyFont="1" applyFill="1" applyBorder="1" applyAlignment="1">
      <alignment horizontal="right" wrapText="1"/>
    </xf>
    <xf numFmtId="0" fontId="1" fillId="2" borderId="59" xfId="29" applyFont="1" applyFill="1" applyBorder="1" applyAlignment="1">
      <alignment horizontal="right" wrapText="1"/>
    </xf>
    <xf numFmtId="0" fontId="10" fillId="0" borderId="60" xfId="8" applyBorder="1"/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0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59" xfId="29" applyFont="1" applyFill="1" applyBorder="1" applyAlignment="1">
      <alignment horizontal="right" vertical="center" wrapText="1"/>
    </xf>
    <xf numFmtId="0" fontId="13" fillId="0" borderId="62" xfId="10" applyBorder="1"/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0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4" fillId="3" borderId="55" xfId="1" applyFont="1" applyFill="1" applyBorder="1" applyAlignment="1">
      <alignment horizontal="right" wrapText="1"/>
    </xf>
    <xf numFmtId="0" fontId="2" fillId="0" borderId="5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vertical="top" wrapText="1"/>
    </xf>
    <xf numFmtId="3" fontId="0" fillId="2" borderId="25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0" fontId="2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11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left"/>
    </xf>
    <xf numFmtId="4" fontId="0" fillId="0" borderId="63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4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71" xfId="0" applyNumberFormat="1" applyFont="1" applyBorder="1" applyAlignment="1">
      <alignment horizontal="center"/>
    </xf>
    <xf numFmtId="2" fontId="11" fillId="0" borderId="71" xfId="0" applyNumberFormat="1" applyFont="1" applyBorder="1" applyAlignment="1">
      <alignment horizontal="center"/>
    </xf>
    <xf numFmtId="0" fontId="1" fillId="0" borderId="0" xfId="29" applyBorder="1"/>
    <xf numFmtId="0" fontId="15" fillId="0" borderId="0" xfId="29" applyFont="1" applyBorder="1"/>
    <xf numFmtId="0" fontId="1" fillId="0" borderId="0" xfId="29" applyBorder="1" applyAlignment="1"/>
    <xf numFmtId="0" fontId="1" fillId="0" borderId="0" xfId="29" applyBorder="1" applyAlignment="1">
      <alignment horizontal="center" vertical="center"/>
    </xf>
    <xf numFmtId="0" fontId="7" fillId="10" borderId="0" xfId="1" applyFont="1" applyFill="1"/>
    <xf numFmtId="0" fontId="7" fillId="0" borderId="0" xfId="1" applyFont="1"/>
    <xf numFmtId="0" fontId="3" fillId="0" borderId="0" xfId="1" applyFont="1" applyAlignment="1">
      <alignment horizontal="center"/>
    </xf>
    <xf numFmtId="0" fontId="15" fillId="0" borderId="0" xfId="29" applyFont="1" applyBorder="1" applyAlignment="1"/>
    <xf numFmtId="0" fontId="1" fillId="0" borderId="0" xfId="29" applyFont="1" applyBorder="1" applyAlignment="1">
      <alignment horizontal="center" vertical="center"/>
    </xf>
    <xf numFmtId="0" fontId="2" fillId="0" borderId="0" xfId="29" applyFont="1" applyBorder="1" applyAlignment="1">
      <alignment horizontal="center" vertical="center"/>
    </xf>
    <xf numFmtId="0" fontId="7" fillId="5" borderId="0" xfId="1" applyFont="1" applyFill="1"/>
    <xf numFmtId="0" fontId="16" fillId="0" borderId="0" xfId="29" applyFont="1" applyBorder="1"/>
    <xf numFmtId="0" fontId="17" fillId="0" borderId="0" xfId="29" applyFont="1" applyBorder="1" applyAlignment="1"/>
    <xf numFmtId="0" fontId="16" fillId="0" borderId="0" xfId="29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29" applyFont="1" applyBorder="1" applyAlignment="1">
      <alignment horizontal="center" vertical="center"/>
    </xf>
    <xf numFmtId="0" fontId="2" fillId="0" borderId="4" xfId="29" applyFont="1" applyBorder="1" applyAlignment="1">
      <alignment horizontal="center" vertical="center"/>
    </xf>
    <xf numFmtId="0" fontId="2" fillId="0" borderId="5" xfId="29" applyFont="1" applyBorder="1" applyAlignment="1">
      <alignment horizontal="center" vertical="center"/>
    </xf>
    <xf numFmtId="0" fontId="2" fillId="0" borderId="14" xfId="29" applyFont="1" applyBorder="1" applyAlignment="1">
      <alignment horizontal="center" vertical="center"/>
    </xf>
    <xf numFmtId="0" fontId="2" fillId="0" borderId="16" xfId="29" applyFont="1" applyBorder="1" applyAlignment="1">
      <alignment horizontal="center" vertical="center" wrapText="1"/>
    </xf>
    <xf numFmtId="0" fontId="1" fillId="0" borderId="0" xfId="29"/>
    <xf numFmtId="0" fontId="7" fillId="4" borderId="0" xfId="1" applyFont="1" applyFill="1"/>
    <xf numFmtId="0" fontId="3" fillId="0" borderId="2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2" fillId="0" borderId="11" xfId="29" applyFont="1" applyBorder="1" applyAlignment="1">
      <alignment horizontal="center" vertical="center"/>
    </xf>
    <xf numFmtId="0" fontId="2" fillId="0" borderId="7" xfId="29" applyFont="1" applyBorder="1" applyAlignment="1">
      <alignment horizontal="center" vertical="center"/>
    </xf>
    <xf numFmtId="0" fontId="2" fillId="0" borderId="26" xfId="29" applyFont="1" applyBorder="1" applyAlignment="1">
      <alignment horizontal="center" vertical="center" wrapText="1"/>
    </xf>
    <xf numFmtId="0" fontId="4" fillId="0" borderId="23" xfId="1" applyFont="1" applyBorder="1" applyAlignment="1"/>
    <xf numFmtId="0" fontId="11" fillId="0" borderId="57" xfId="29" applyFont="1" applyBorder="1" applyAlignment="1">
      <alignment horizontal="right"/>
    </xf>
    <xf numFmtId="0" fontId="11" fillId="0" borderId="72" xfId="29" applyFont="1" applyBorder="1" applyAlignment="1">
      <alignment horizontal="right"/>
    </xf>
    <xf numFmtId="0" fontId="11" fillId="0" borderId="12" xfId="29" applyFont="1" applyBorder="1" applyAlignment="1">
      <alignment horizontal="center"/>
    </xf>
    <xf numFmtId="2" fontId="11" fillId="0" borderId="24" xfId="29" applyNumberFormat="1" applyFont="1" applyBorder="1" applyAlignment="1">
      <alignment horizontal="center"/>
    </xf>
    <xf numFmtId="0" fontId="2" fillId="0" borderId="28" xfId="29" applyFont="1" applyBorder="1" applyAlignment="1">
      <alignment horizontal="left"/>
    </xf>
    <xf numFmtId="0" fontId="2" fillId="0" borderId="29" xfId="29" applyFont="1" applyBorder="1" applyAlignment="1">
      <alignment horizontal="left"/>
    </xf>
    <xf numFmtId="0" fontId="2" fillId="0" borderId="29" xfId="29" applyFont="1" applyBorder="1" applyAlignment="1">
      <alignment horizontal="left" vertical="center"/>
    </xf>
    <xf numFmtId="2" fontId="2" fillId="0" borderId="30" xfId="29" applyNumberFormat="1" applyFont="1" applyBorder="1" applyAlignment="1">
      <alignment horizontal="left" vertical="center"/>
    </xf>
    <xf numFmtId="0" fontId="1" fillId="0" borderId="25" xfId="29" applyBorder="1"/>
    <xf numFmtId="0" fontId="1" fillId="0" borderId="11" xfId="29" applyBorder="1" applyAlignment="1">
      <alignment horizontal="center"/>
    </xf>
    <xf numFmtId="0" fontId="1" fillId="0" borderId="11" xfId="29" applyBorder="1"/>
    <xf numFmtId="0" fontId="1" fillId="0" borderId="11" xfId="29" applyBorder="1" applyAlignment="1">
      <alignment horizontal="right" vertical="center"/>
    </xf>
    <xf numFmtId="2" fontId="1" fillId="0" borderId="26" xfId="29" applyNumberFormat="1" applyBorder="1" applyAlignment="1">
      <alignment horizontal="right" vertical="center"/>
    </xf>
    <xf numFmtId="0" fontId="1" fillId="0" borderId="20" xfId="29" applyBorder="1"/>
    <xf numFmtId="0" fontId="1" fillId="0" borderId="7" xfId="29" applyBorder="1" applyAlignment="1">
      <alignment horizontal="center"/>
    </xf>
    <xf numFmtId="0" fontId="1" fillId="0" borderId="7" xfId="29" applyBorder="1"/>
    <xf numFmtId="0" fontId="1" fillId="0" borderId="7" xfId="29" applyBorder="1" applyAlignment="1">
      <alignment horizontal="right" vertical="center"/>
    </xf>
    <xf numFmtId="2" fontId="1" fillId="0" borderId="21" xfId="29" applyNumberFormat="1" applyBorder="1" applyAlignment="1">
      <alignment horizontal="right" vertical="center"/>
    </xf>
    <xf numFmtId="0" fontId="1" fillId="0" borderId="23" xfId="29" applyBorder="1"/>
    <xf numFmtId="0" fontId="1" fillId="0" borderId="12" xfId="29" applyBorder="1" applyAlignment="1">
      <alignment horizontal="center"/>
    </xf>
    <xf numFmtId="0" fontId="1" fillId="0" borderId="12" xfId="29" applyBorder="1"/>
    <xf numFmtId="0" fontId="1" fillId="0" borderId="12" xfId="29" applyBorder="1" applyAlignment="1">
      <alignment horizontal="right" vertical="center"/>
    </xf>
    <xf numFmtId="2" fontId="1" fillId="0" borderId="24" xfId="29" applyNumberFormat="1" applyBorder="1" applyAlignment="1">
      <alignment horizontal="right" vertical="center"/>
    </xf>
    <xf numFmtId="0" fontId="2" fillId="0" borderId="29" xfId="29" applyFont="1" applyBorder="1" applyAlignment="1">
      <alignment horizontal="center"/>
    </xf>
    <xf numFmtId="0" fontId="1" fillId="0" borderId="7" xfId="29" applyFont="1" applyBorder="1"/>
    <xf numFmtId="0" fontId="1" fillId="0" borderId="12" xfId="29" applyFont="1" applyBorder="1"/>
    <xf numFmtId="0" fontId="1" fillId="0" borderId="11" xfId="29" applyFont="1" applyBorder="1"/>
    <xf numFmtId="0" fontId="1" fillId="0" borderId="15" xfId="29" applyBorder="1"/>
    <xf numFmtId="0" fontId="1" fillId="0" borderId="10" xfId="29" applyBorder="1" applyAlignment="1">
      <alignment horizontal="center"/>
    </xf>
    <xf numFmtId="0" fontId="1" fillId="0" borderId="10" xfId="29" applyBorder="1"/>
    <xf numFmtId="0" fontId="1" fillId="0" borderId="10" xfId="29" applyBorder="1" applyAlignment="1">
      <alignment horizontal="right" vertical="center"/>
    </xf>
    <xf numFmtId="2" fontId="1" fillId="0" borderId="22" xfId="29" applyNumberFormat="1" applyBorder="1" applyAlignment="1">
      <alignment horizontal="right" vertical="center"/>
    </xf>
    <xf numFmtId="0" fontId="18" fillId="0" borderId="0" xfId="29" applyFont="1" applyBorder="1"/>
    <xf numFmtId="0" fontId="18" fillId="0" borderId="0" xfId="29" applyFont="1" applyBorder="1" applyAlignment="1">
      <alignment horizontal="left" vertical="center"/>
    </xf>
    <xf numFmtId="0" fontId="18" fillId="0" borderId="0" xfId="29" applyFont="1" applyBorder="1" applyAlignment="1">
      <alignment horizontal="center" vertical="center"/>
    </xf>
    <xf numFmtId="2" fontId="18" fillId="0" borderId="11" xfId="29" applyNumberFormat="1" applyFont="1" applyBorder="1" applyAlignment="1">
      <alignment horizontal="right" vertical="center"/>
    </xf>
    <xf numFmtId="0" fontId="1" fillId="0" borderId="0" xfId="29" applyAlignment="1">
      <alignment horizontal="center" vertical="center"/>
    </xf>
    <xf numFmtId="0" fontId="7" fillId="9" borderId="0" xfId="1" applyFont="1" applyFill="1"/>
    <xf numFmtId="0" fontId="0" fillId="0" borderId="11" xfId="29" applyFont="1" applyBorder="1"/>
    <xf numFmtId="0" fontId="0" fillId="0" borderId="7" xfId="29" applyFont="1" applyBorder="1"/>
    <xf numFmtId="2" fontId="11" fillId="0" borderId="18" xfId="0" applyNumberFormat="1" applyFont="1" applyBorder="1" applyAlignment="1">
      <alignment horizontal="center"/>
    </xf>
  </cellXfs>
  <cellStyles count="33">
    <cellStyle name="Excel Built-in Normal" xfId="3"/>
    <cellStyle name="Excel Built-in Normal 1" xfId="4"/>
    <cellStyle name="Excel Built-in Normal 2" xfId="5"/>
    <cellStyle name="TableStyleLight1" xfId="6"/>
    <cellStyle name="Денежный 2" xfId="28"/>
    <cellStyle name="Обычный" xfId="0" builtinId="0"/>
    <cellStyle name="Обычный 2" xfId="1"/>
    <cellStyle name="Обычный 2 2" xfId="2"/>
    <cellStyle name="Обычный 2 2 2" xfId="24"/>
    <cellStyle name="Обычный 2 2 3" xfId="26"/>
    <cellStyle name="Обычный 2 2 4" xfId="19"/>
    <cellStyle name="Обычный 2 3" xfId="13"/>
    <cellStyle name="Обычный 2 3 2" xfId="27"/>
    <cellStyle name="Обычный 2 3 3" xfId="23"/>
    <cellStyle name="Обычный 2 4" xfId="17"/>
    <cellStyle name="Обычный 3" xfId="7"/>
    <cellStyle name="Обычный 3 2" xfId="8"/>
    <cellStyle name="Обычный 3 2 2" xfId="29"/>
    <cellStyle name="Обычный 3 3" xfId="9"/>
    <cellStyle name="Обычный 3 4" xfId="18"/>
    <cellStyle name="Обычный 4" xfId="10"/>
    <cellStyle name="Обычный 4 2" xfId="12"/>
    <cellStyle name="Обычный 4 2 2" xfId="31"/>
    <cellStyle name="Обычный 4 2 3" xfId="15"/>
    <cellStyle name="Обычный 4 3" xfId="30"/>
    <cellStyle name="Обычный 4 4" xfId="20"/>
    <cellStyle name="Обычный 4 5" xfId="14"/>
    <cellStyle name="Обычный 5" xfId="11"/>
    <cellStyle name="Обычный 5 2" xfId="32"/>
    <cellStyle name="Обычный 5 3" xfId="21"/>
    <cellStyle name="Обычный 5 4" xfId="16"/>
    <cellStyle name="Обычный 6" xfId="22"/>
    <cellStyle name="Обычный 7" xfId="25"/>
  </cellStyles>
  <dxfs count="246"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DEBF7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DEBF7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DEBF7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DDEBF7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ECFF"/>
      <color rgb="FFCCFF99"/>
      <color rgb="FFFFCCCC"/>
      <color rgb="FFFFFF66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12"/>
      <c r="E1" s="17" t="s">
        <v>132</v>
      </c>
      <c r="F1" s="276"/>
      <c r="G1" s="276"/>
      <c r="H1" s="276"/>
      <c r="I1" s="276"/>
      <c r="K1" s="17"/>
      <c r="L1" s="17"/>
      <c r="P1" s="313"/>
      <c r="Q1" s="17" t="s">
        <v>133</v>
      </c>
    </row>
    <row r="2" spans="1:33" ht="18" customHeight="1" x14ac:dyDescent="0.25">
      <c r="A2" s="4"/>
      <c r="B2" s="416" t="s">
        <v>139</v>
      </c>
      <c r="C2" s="416"/>
      <c r="D2" s="27"/>
      <c r="E2" s="17" t="s">
        <v>134</v>
      </c>
      <c r="F2" s="276"/>
      <c r="G2" s="276"/>
      <c r="H2" s="276"/>
      <c r="I2" s="276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19" t="s">
        <v>0</v>
      </c>
      <c r="B4" s="421" t="s">
        <v>136</v>
      </c>
      <c r="C4" s="421" t="s">
        <v>2</v>
      </c>
      <c r="D4" s="423" t="s">
        <v>125</v>
      </c>
      <c r="E4" s="424"/>
      <c r="F4" s="424"/>
      <c r="G4" s="424"/>
      <c r="H4" s="424"/>
      <c r="I4" s="425"/>
      <c r="J4" s="423" t="s">
        <v>126</v>
      </c>
      <c r="K4" s="424"/>
      <c r="L4" s="424"/>
      <c r="M4" s="424"/>
      <c r="N4" s="424"/>
      <c r="O4" s="425"/>
      <c r="P4" s="423" t="s">
        <v>127</v>
      </c>
      <c r="Q4" s="424"/>
      <c r="R4" s="424"/>
      <c r="S4" s="424"/>
      <c r="T4" s="424"/>
      <c r="U4" s="425"/>
      <c r="V4" s="423" t="s">
        <v>128</v>
      </c>
      <c r="W4" s="424"/>
      <c r="X4" s="424"/>
      <c r="Y4" s="424"/>
      <c r="Z4" s="424"/>
      <c r="AA4" s="425"/>
      <c r="AB4" s="459" t="s">
        <v>129</v>
      </c>
      <c r="AC4" s="460"/>
      <c r="AD4" s="460"/>
      <c r="AE4" s="460"/>
      <c r="AF4" s="460"/>
      <c r="AG4" s="461"/>
    </row>
    <row r="5" spans="1:33" ht="15" customHeight="1" thickBot="1" x14ac:dyDescent="0.3">
      <c r="A5" s="420"/>
      <c r="B5" s="422"/>
      <c r="C5" s="422"/>
      <c r="D5" s="86">
        <v>2018</v>
      </c>
      <c r="E5" s="87">
        <v>2019</v>
      </c>
      <c r="F5" s="87">
        <v>2020</v>
      </c>
      <c r="G5" s="87">
        <v>2021</v>
      </c>
      <c r="H5" s="356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356">
        <v>2022</v>
      </c>
      <c r="O5" s="88">
        <v>2023</v>
      </c>
      <c r="P5" s="86">
        <v>2018</v>
      </c>
      <c r="Q5" s="87">
        <v>2019</v>
      </c>
      <c r="R5" s="87">
        <v>2020</v>
      </c>
      <c r="S5" s="87">
        <v>2021</v>
      </c>
      <c r="T5" s="356">
        <v>2022</v>
      </c>
      <c r="U5" s="88">
        <v>2023</v>
      </c>
      <c r="V5" s="86">
        <v>2018</v>
      </c>
      <c r="W5" s="87">
        <v>2019</v>
      </c>
      <c r="X5" s="87">
        <v>2020</v>
      </c>
      <c r="Y5" s="87">
        <v>2021</v>
      </c>
      <c r="Z5" s="356">
        <v>2022</v>
      </c>
      <c r="AA5" s="88">
        <v>2023</v>
      </c>
      <c r="AB5" s="415">
        <v>2018</v>
      </c>
      <c r="AC5" s="373">
        <v>2019</v>
      </c>
      <c r="AD5" s="374">
        <v>2020</v>
      </c>
      <c r="AE5" s="375">
        <v>2021</v>
      </c>
      <c r="AF5" s="453">
        <v>2022</v>
      </c>
      <c r="AG5" s="376">
        <v>2023</v>
      </c>
    </row>
    <row r="6" spans="1:33" ht="15" customHeight="1" thickBot="1" x14ac:dyDescent="0.3">
      <c r="A6" s="29">
        <f>A15+A28+A46+A66+A81+A112+A122</f>
        <v>109</v>
      </c>
      <c r="B6" s="417" t="s">
        <v>137</v>
      </c>
      <c r="C6" s="418"/>
      <c r="D6" s="381">
        <f>'Обществознание-9 2018 расклад'!K6</f>
        <v>5554</v>
      </c>
      <c r="E6" s="382">
        <f>'Обществознание-9 2019 расклад'!K6</f>
        <v>5943</v>
      </c>
      <c r="F6" s="382">
        <f>'Обществознание-9 2020 расклад'!K6</f>
        <v>2493</v>
      </c>
      <c r="G6" s="382">
        <f>'Общестаознание-9 2021 расклад'!K6</f>
        <v>0</v>
      </c>
      <c r="H6" s="408">
        <f>'Общестаознание-9 2022 раскл'!L6</f>
        <v>5995</v>
      </c>
      <c r="I6" s="440">
        <f>' Обществознание-9 2023 расклад'!K6</f>
        <v>5640</v>
      </c>
      <c r="J6" s="381">
        <f>'Обществознание-9 2018 расклад'!L6</f>
        <v>3191.0110999999997</v>
      </c>
      <c r="K6" s="382">
        <f>'Обществознание-9 2019 расклад'!L6</f>
        <v>3752.0041999999999</v>
      </c>
      <c r="L6" s="382">
        <f>'Обществознание-9 2020 расклад'!L6</f>
        <v>702.02269999999999</v>
      </c>
      <c r="M6" s="382">
        <f>'Общестаознание-9 2021 расклад'!L6</f>
        <v>0</v>
      </c>
      <c r="N6" s="408">
        <f>'Общестаознание-9 2022 раскл'!M6</f>
        <v>3250.0002599999998</v>
      </c>
      <c r="O6" s="440">
        <f>' Обществознание-9 2023 расклад'!L6</f>
        <v>2713</v>
      </c>
      <c r="P6" s="409">
        <f>'Обществознание-9 2018 расклад'!M6</f>
        <v>55.142358490566032</v>
      </c>
      <c r="Q6" s="410">
        <f>'Обществознание-9 2019 расклад'!M6</f>
        <v>61.571869158878499</v>
      </c>
      <c r="R6" s="410">
        <f>'Обществознание-9 2020 расклад'!M6</f>
        <v>25.827692307692306</v>
      </c>
      <c r="S6" s="410">
        <f>'Общестаознание-9 2021 расклад'!M6</f>
        <v>0</v>
      </c>
      <c r="T6" s="434">
        <f>'Общестаознание-9 2022 раскл'!N6</f>
        <v>53.403281970808322</v>
      </c>
      <c r="U6" s="446">
        <f>' Обществознание-9 2023 расклад'!M6</f>
        <v>48.102836879432623</v>
      </c>
      <c r="V6" s="381">
        <f>'Обществознание-9 2018 расклад'!N6</f>
        <v>132.9776</v>
      </c>
      <c r="W6" s="382">
        <f>'Обществознание-9 2019 расклад'!N6</f>
        <v>124.98410000000001</v>
      </c>
      <c r="X6" s="382">
        <f>'Обществознание-9 2020 расклад'!N6</f>
        <v>512.00580000000002</v>
      </c>
      <c r="Y6" s="382">
        <f>'Общестаознание-9 2021 расклад'!N6</f>
        <v>0</v>
      </c>
      <c r="Z6" s="408">
        <f>'Общестаознание-9 2022 раскл'!O6</f>
        <v>157</v>
      </c>
      <c r="AA6" s="440">
        <f>' Обществознание-9 2023 расклад'!N6</f>
        <v>174</v>
      </c>
      <c r="AB6" s="462">
        <f>'Обществознание-9 2018 расклад'!O6</f>
        <v>2.7785849056603773</v>
      </c>
      <c r="AC6" s="463">
        <f>'Обществознание-9 2019 расклад'!O6</f>
        <v>2.333831775700935</v>
      </c>
      <c r="AD6" s="463">
        <f>'Обществознание-9 2020 расклад'!O6</f>
        <v>24.038461538461533</v>
      </c>
      <c r="AE6" s="464">
        <f>'Общестаознание-9 2021 расклад'!O6</f>
        <v>0</v>
      </c>
      <c r="AF6" s="465">
        <f>'Общестаознание-9 2022 раскл'!P6</f>
        <v>2.7972045552429261</v>
      </c>
      <c r="AG6" s="535">
        <f>' Обществознание-9 2023 расклад'!O6</f>
        <v>3.0851063829787235</v>
      </c>
    </row>
    <row r="7" spans="1:33" ht="15" customHeight="1" thickBot="1" x14ac:dyDescent="0.3">
      <c r="A7" s="32"/>
      <c r="B7" s="25"/>
      <c r="C7" s="277" t="s">
        <v>101</v>
      </c>
      <c r="D7" s="384">
        <f>'Обществознание-9 2018 расклад'!K8</f>
        <v>386</v>
      </c>
      <c r="E7" s="385">
        <f>'Обществознание-9 2019 расклад'!K8</f>
        <v>410</v>
      </c>
      <c r="F7" s="385">
        <f>'Обществознание-9 2020 расклад'!K8</f>
        <v>84</v>
      </c>
      <c r="G7" s="385">
        <f>'Общестаознание-9 2021 расклад'!K8</f>
        <v>0</v>
      </c>
      <c r="H7" s="411">
        <f>'Общестаознание-9 2022 раскл'!L7</f>
        <v>380</v>
      </c>
      <c r="I7" s="441">
        <f>' Обществознание-9 2023 расклад'!K7</f>
        <v>429</v>
      </c>
      <c r="J7" s="384">
        <f>'Обществознание-9 2018 расклад'!L8</f>
        <v>261.99650000000003</v>
      </c>
      <c r="K7" s="385">
        <f>'Обществознание-9 2019 расклад'!L8</f>
        <v>282.00570000000005</v>
      </c>
      <c r="L7" s="385">
        <f>'Обществознание-9 2020 расклад'!L8</f>
        <v>21.003</v>
      </c>
      <c r="M7" s="385">
        <f>'Общестаознание-9 2021 расклад'!L8</f>
        <v>0</v>
      </c>
      <c r="N7" s="411">
        <f>'Общестаознание-9 2022 раскл'!M7</f>
        <v>231</v>
      </c>
      <c r="O7" s="441">
        <f>' Обществознание-9 2023 расклад'!L7</f>
        <v>194</v>
      </c>
      <c r="P7" s="412">
        <f>'Обществознание-9 2018 расклад'!M8</f>
        <v>66.69250000000001</v>
      </c>
      <c r="Q7" s="413">
        <f>'Обществознание-9 2019 расклад'!M8</f>
        <v>68.75</v>
      </c>
      <c r="R7" s="413">
        <f>'Обществознание-9 2020 расклад'!M8</f>
        <v>25.73</v>
      </c>
      <c r="S7" s="413">
        <f>'Общестаознание-9 2021 расклад'!M8</f>
        <v>0</v>
      </c>
      <c r="T7" s="435">
        <f>'Общестаознание-9 2022 раскл'!N7</f>
        <v>61.104152952252377</v>
      </c>
      <c r="U7" s="447">
        <f>' Обществознание-9 2023 расклад'!M7</f>
        <v>45.221445221445222</v>
      </c>
      <c r="V7" s="384">
        <f>'Обществознание-9 2018 расклад'!N8</f>
        <v>2.9964</v>
      </c>
      <c r="W7" s="385">
        <f>'Обществознание-9 2019 расклад'!N8</f>
        <v>5.9980000000000002</v>
      </c>
      <c r="X7" s="385">
        <f>'Обществознание-9 2020 расклад'!N8</f>
        <v>7.9962000000000009</v>
      </c>
      <c r="Y7" s="385">
        <f>'Общестаознание-9 2021 расклад'!N8</f>
        <v>0</v>
      </c>
      <c r="Z7" s="411">
        <f>'Общестаознание-9 2022 раскл'!O7</f>
        <v>8</v>
      </c>
      <c r="AA7" s="441">
        <f>' Обществознание-9 2023 расклад'!N7</f>
        <v>24</v>
      </c>
      <c r="AB7" s="412">
        <f>'Обществознание-9 2018 расклад'!O8</f>
        <v>0.66375000000000006</v>
      </c>
      <c r="AC7" s="413">
        <f>'Обществознание-9 2019 расклад'!O8</f>
        <v>1.3750000000000002</v>
      </c>
      <c r="AD7" s="413">
        <f>'Обществознание-9 2020 расклад'!O8</f>
        <v>9.91</v>
      </c>
      <c r="AE7" s="414">
        <f>'Общестаознание-9 2021 расклад'!O8</f>
        <v>0</v>
      </c>
      <c r="AF7" s="454">
        <f>'Общестаознание-9 2022 раскл'!P7</f>
        <v>2.1990527586046937</v>
      </c>
      <c r="AG7" s="387">
        <f>' Обществознание-9 2023 расклад'!O7</f>
        <v>5.5944055944055942</v>
      </c>
    </row>
    <row r="8" spans="1:33" s="1" customFormat="1" ht="15" customHeight="1" x14ac:dyDescent="0.25">
      <c r="A8" s="11">
        <v>1</v>
      </c>
      <c r="B8" s="48">
        <v>10002</v>
      </c>
      <c r="C8" s="283" t="s">
        <v>200</v>
      </c>
      <c r="D8" s="284">
        <f>'Обществознание-9 2018 расклад'!K9</f>
        <v>78</v>
      </c>
      <c r="E8" s="285">
        <f>'Обществознание-9 2019 расклад'!K9</f>
        <v>67</v>
      </c>
      <c r="F8" s="285" t="s">
        <v>138</v>
      </c>
      <c r="G8" s="285"/>
      <c r="H8" s="364">
        <f>'Общестаознание-9 2022 раскл'!L8</f>
        <v>72</v>
      </c>
      <c r="I8" s="443">
        <f>' Обществознание-9 2023 расклад'!K8</f>
        <v>72</v>
      </c>
      <c r="J8" s="284">
        <f>'Обществознание-9 2018 расклад'!L9</f>
        <v>58.000799999999998</v>
      </c>
      <c r="K8" s="285">
        <f>'Обществознание-9 2019 расклад'!L9</f>
        <v>50.002100000000013</v>
      </c>
      <c r="L8" s="285" t="s">
        <v>138</v>
      </c>
      <c r="M8" s="285"/>
      <c r="N8" s="364">
        <f>'Общестаознание-9 2022 раскл'!M8</f>
        <v>39</v>
      </c>
      <c r="O8" s="443">
        <f>' Обществознание-9 2023 расклад'!L8</f>
        <v>30</v>
      </c>
      <c r="P8" s="359">
        <f>'Обществознание-9 2018 расклад'!M9</f>
        <v>74.36</v>
      </c>
      <c r="Q8" s="362">
        <f>'Обществознание-9 2019 расклад'!M9</f>
        <v>74.63000000000001</v>
      </c>
      <c r="R8" s="362" t="s">
        <v>138</v>
      </c>
      <c r="S8" s="362"/>
      <c r="T8" s="436">
        <f>'Общестаознание-9 2022 раскл'!N8</f>
        <v>54.166666666666664</v>
      </c>
      <c r="U8" s="448">
        <f>' Обществознание-9 2023 расклад'!M8</f>
        <v>41.666666666666664</v>
      </c>
      <c r="V8" s="284">
        <f>'Обществознание-9 2018 расклад'!N9</f>
        <v>0.99840000000000007</v>
      </c>
      <c r="W8" s="285">
        <f>'Обществознание-9 2019 расклад'!N9</f>
        <v>3.0016000000000003</v>
      </c>
      <c r="X8" s="285" t="s">
        <v>138</v>
      </c>
      <c r="Y8" s="285"/>
      <c r="Z8" s="364">
        <f>'Общестаознание-9 2022 раскл'!O8</f>
        <v>2</v>
      </c>
      <c r="AA8" s="442">
        <f>' Обществознание-9 2023 расклад'!N8</f>
        <v>15</v>
      </c>
      <c r="AB8" s="370">
        <f>'Обществознание-9 2018 расклад'!O9</f>
        <v>1.28</v>
      </c>
      <c r="AC8" s="281">
        <f>'Обществознание-9 2019 расклад'!O9</f>
        <v>4.4800000000000004</v>
      </c>
      <c r="AD8" s="281" t="s">
        <v>138</v>
      </c>
      <c r="AE8" s="282"/>
      <c r="AF8" s="455">
        <f>'Общестаознание-9 2022 раскл'!P8</f>
        <v>2.7777777777777777</v>
      </c>
      <c r="AG8" s="377">
        <f>' Обществознание-9 2023 расклад'!O8</f>
        <v>20.833333333333332</v>
      </c>
    </row>
    <row r="9" spans="1:33" s="1" customFormat="1" ht="15" customHeight="1" x14ac:dyDescent="0.25">
      <c r="A9" s="11">
        <v>2</v>
      </c>
      <c r="B9" s="48">
        <v>10090</v>
      </c>
      <c r="C9" s="283" t="s">
        <v>148</v>
      </c>
      <c r="D9" s="284">
        <f>'Обществознание-9 2018 расклад'!K10</f>
        <v>68</v>
      </c>
      <c r="E9" s="285">
        <f>'Обществознание-9 2019 расклад'!K10</f>
        <v>52</v>
      </c>
      <c r="F9" s="285" t="s">
        <v>138</v>
      </c>
      <c r="G9" s="285"/>
      <c r="H9" s="364">
        <f>'Общестаознание-9 2022 раскл'!L9</f>
        <v>56</v>
      </c>
      <c r="I9" s="443">
        <f>' Обществознание-9 2023 расклад'!K9</f>
        <v>74</v>
      </c>
      <c r="J9" s="284">
        <f>'Обществознание-9 2018 расклад'!L10</f>
        <v>43.996000000000002</v>
      </c>
      <c r="K9" s="285">
        <f>'Обществознание-9 2019 расклад'!L10</f>
        <v>40.003599999999999</v>
      </c>
      <c r="L9" s="285" t="s">
        <v>138</v>
      </c>
      <c r="M9" s="285"/>
      <c r="N9" s="364">
        <f>'Общестаознание-9 2022 раскл'!M9</f>
        <v>35</v>
      </c>
      <c r="O9" s="443">
        <f>' Обществознание-9 2023 расклад'!L9</f>
        <v>34</v>
      </c>
      <c r="P9" s="359">
        <f>'Обществознание-9 2018 расклад'!M10</f>
        <v>64.7</v>
      </c>
      <c r="Q9" s="362">
        <f>'Обществознание-9 2019 расклад'!M10</f>
        <v>76.929999999999993</v>
      </c>
      <c r="R9" s="362" t="s">
        <v>138</v>
      </c>
      <c r="S9" s="362"/>
      <c r="T9" s="436">
        <f>'Общестаознание-9 2022 раскл'!N9</f>
        <v>62.5</v>
      </c>
      <c r="U9" s="448">
        <f>' Обществознание-9 2023 расклад'!M9</f>
        <v>45.945945945945944</v>
      </c>
      <c r="V9" s="284">
        <f>'Обществознание-9 2018 расклад'!N10</f>
        <v>0.99959999999999993</v>
      </c>
      <c r="W9" s="285">
        <f>'Обществознание-9 2019 расклад'!N10</f>
        <v>0.99840000000000007</v>
      </c>
      <c r="X9" s="285" t="s">
        <v>138</v>
      </c>
      <c r="Y9" s="285"/>
      <c r="Z9" s="364">
        <f>'Общестаознание-9 2022 раскл'!O9</f>
        <v>0</v>
      </c>
      <c r="AA9" s="443">
        <f>' Обществознание-9 2023 расклад'!N9</f>
        <v>3</v>
      </c>
      <c r="AB9" s="359">
        <f>'Обществознание-9 2018 расклад'!O10</f>
        <v>1.47</v>
      </c>
      <c r="AC9" s="362">
        <f>'Обществознание-9 2019 расклад'!O10</f>
        <v>1.92</v>
      </c>
      <c r="AD9" s="362" t="s">
        <v>138</v>
      </c>
      <c r="AE9" s="286"/>
      <c r="AF9" s="456">
        <f>'Общестаознание-9 2022 раскл'!P9</f>
        <v>0</v>
      </c>
      <c r="AG9" s="378">
        <f>' Обществознание-9 2023 расклад'!O9</f>
        <v>4.0540540540540544</v>
      </c>
    </row>
    <row r="10" spans="1:33" s="1" customFormat="1" ht="15" customHeight="1" x14ac:dyDescent="0.25">
      <c r="A10" s="11">
        <v>3</v>
      </c>
      <c r="B10" s="50">
        <v>10004</v>
      </c>
      <c r="C10" s="287" t="s">
        <v>149</v>
      </c>
      <c r="D10" s="284">
        <f>'Обществознание-9 2018 расклад'!K11</f>
        <v>63</v>
      </c>
      <c r="E10" s="285">
        <f>'Обществознание-9 2019 расклад'!K11</f>
        <v>48</v>
      </c>
      <c r="F10" s="285" t="s">
        <v>138</v>
      </c>
      <c r="G10" s="285"/>
      <c r="H10" s="364">
        <f>'Общестаознание-9 2022 раскл'!L10</f>
        <v>49</v>
      </c>
      <c r="I10" s="443">
        <f>' Обществознание-9 2023 расклад'!K10</f>
        <v>47</v>
      </c>
      <c r="J10" s="284">
        <f>'Обществознание-9 2018 расклад'!L11</f>
        <v>47.999700000000004</v>
      </c>
      <c r="K10" s="285">
        <f>'Обществознание-9 2019 расклад'!L11</f>
        <v>39</v>
      </c>
      <c r="L10" s="285" t="s">
        <v>138</v>
      </c>
      <c r="M10" s="285"/>
      <c r="N10" s="364">
        <f>'Общестаознание-9 2022 раскл'!M10</f>
        <v>37</v>
      </c>
      <c r="O10" s="443">
        <f>' Обществознание-9 2023 расклад'!L10</f>
        <v>29</v>
      </c>
      <c r="P10" s="359">
        <f>'Обществознание-9 2018 расклад'!M11</f>
        <v>76.19</v>
      </c>
      <c r="Q10" s="362">
        <f>'Обществознание-9 2019 расклад'!M11</f>
        <v>81.25</v>
      </c>
      <c r="R10" s="362" t="s">
        <v>138</v>
      </c>
      <c r="S10" s="362"/>
      <c r="T10" s="436">
        <f>'Общестаознание-9 2022 раскл'!N10</f>
        <v>75.510204081632651</v>
      </c>
      <c r="U10" s="448">
        <f>' Обществознание-9 2023 расклад'!M10</f>
        <v>61.702127659574465</v>
      </c>
      <c r="V10" s="284">
        <f>'Обществознание-9 2018 расклад'!N11</f>
        <v>0</v>
      </c>
      <c r="W10" s="285">
        <f>'Обществознание-9 2019 расклад'!N11</f>
        <v>0</v>
      </c>
      <c r="X10" s="285" t="s">
        <v>138</v>
      </c>
      <c r="Y10" s="285"/>
      <c r="Z10" s="364">
        <f>'Общестаознание-9 2022 раскл'!O10</f>
        <v>0</v>
      </c>
      <c r="AA10" s="443">
        <f>' Обществознание-9 2023 расклад'!N10</f>
        <v>0</v>
      </c>
      <c r="AB10" s="359">
        <f>'Обществознание-9 2018 расклад'!O11</f>
        <v>0</v>
      </c>
      <c r="AC10" s="362">
        <f>'Обществознание-9 2019 расклад'!O11</f>
        <v>0</v>
      </c>
      <c r="AD10" s="362" t="s">
        <v>138</v>
      </c>
      <c r="AE10" s="286"/>
      <c r="AF10" s="456">
        <f>'Общестаознание-9 2022 раскл'!P10</f>
        <v>0</v>
      </c>
      <c r="AG10" s="378">
        <f>' Обществознание-9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283" t="s">
        <v>4</v>
      </c>
      <c r="D11" s="284">
        <f>'Обществознание-9 2018 расклад'!K12</f>
        <v>29</v>
      </c>
      <c r="E11" s="285">
        <f>'Обществознание-9 2019 расклад'!K12</f>
        <v>22</v>
      </c>
      <c r="F11" s="285" t="s">
        <v>138</v>
      </c>
      <c r="G11" s="285"/>
      <c r="H11" s="364">
        <f>'Общестаознание-9 2022 раскл'!L11</f>
        <v>41</v>
      </c>
      <c r="I11" s="443">
        <f>' Обществознание-9 2023 расклад'!K11</f>
        <v>42</v>
      </c>
      <c r="J11" s="284">
        <f>'Обществознание-9 2018 расклад'!L12</f>
        <v>22.999900000000004</v>
      </c>
      <c r="K11" s="285">
        <f>'Обществознание-9 2019 расклад'!L12</f>
        <v>16.000600000000002</v>
      </c>
      <c r="L11" s="285" t="s">
        <v>138</v>
      </c>
      <c r="M11" s="285"/>
      <c r="N11" s="364">
        <f>'Общестаознание-9 2022 раскл'!M11</f>
        <v>24</v>
      </c>
      <c r="O11" s="443">
        <f>' Обществознание-9 2023 расклад'!L11</f>
        <v>21</v>
      </c>
      <c r="P11" s="359">
        <f>'Обществознание-9 2018 расклад'!M12</f>
        <v>79.31</v>
      </c>
      <c r="Q11" s="362">
        <f>'Обществознание-9 2019 расклад'!M12</f>
        <v>72.73</v>
      </c>
      <c r="R11" s="362" t="s">
        <v>138</v>
      </c>
      <c r="S11" s="362"/>
      <c r="T11" s="436">
        <f>'Общестаознание-9 2022 раскл'!N11</f>
        <v>58.536585365853654</v>
      </c>
      <c r="U11" s="448">
        <f>' Обществознание-9 2023 расклад'!M11</f>
        <v>50</v>
      </c>
      <c r="V11" s="284">
        <f>'Обществознание-9 2018 расклад'!N12</f>
        <v>0</v>
      </c>
      <c r="W11" s="285">
        <f>'Обществознание-9 2019 расклад'!N12</f>
        <v>0</v>
      </c>
      <c r="X11" s="285" t="s">
        <v>138</v>
      </c>
      <c r="Y11" s="285"/>
      <c r="Z11" s="364">
        <f>'Общестаознание-9 2022 раскл'!O11</f>
        <v>1</v>
      </c>
      <c r="AA11" s="443">
        <f>' Обществознание-9 2023 расклад'!N11</f>
        <v>0</v>
      </c>
      <c r="AB11" s="359">
        <f>'Обществознание-9 2018 расклад'!O12</f>
        <v>0</v>
      </c>
      <c r="AC11" s="362">
        <f>'Обществознание-9 2019 расклад'!O12</f>
        <v>0</v>
      </c>
      <c r="AD11" s="362" t="s">
        <v>138</v>
      </c>
      <c r="AE11" s="286"/>
      <c r="AF11" s="456">
        <f>'Общестаознание-9 2022 раскл'!P11</f>
        <v>2.4390243902439024</v>
      </c>
      <c r="AG11" s="378">
        <f>' Обществознание-9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283" t="s">
        <v>150</v>
      </c>
      <c r="D12" s="284">
        <f>'Обществознание-9 2018 расклад'!K13</f>
        <v>26</v>
      </c>
      <c r="E12" s="285">
        <f>'Обществознание-9 2019 расклад'!K13</f>
        <v>56</v>
      </c>
      <c r="F12" s="285" t="s">
        <v>138</v>
      </c>
      <c r="G12" s="285"/>
      <c r="H12" s="364">
        <f>'Общестаознание-9 2022 раскл'!L12</f>
        <v>35</v>
      </c>
      <c r="I12" s="443">
        <f>' Обществознание-9 2023 расклад'!K12</f>
        <v>53</v>
      </c>
      <c r="J12" s="284">
        <f>'Обществознание-9 2018 расклад'!L13</f>
        <v>14.999400000000001</v>
      </c>
      <c r="K12" s="285">
        <f>'Обществознание-9 2019 расклад'!L13</f>
        <v>28.996800000000004</v>
      </c>
      <c r="L12" s="285" t="s">
        <v>138</v>
      </c>
      <c r="M12" s="285"/>
      <c r="N12" s="364">
        <f>'Общестаознание-9 2022 раскл'!M12</f>
        <v>17</v>
      </c>
      <c r="O12" s="443">
        <f>' Обществознание-9 2023 расклад'!L12</f>
        <v>15</v>
      </c>
      <c r="P12" s="359">
        <f>'Обществознание-9 2018 расклад'!M13</f>
        <v>57.69</v>
      </c>
      <c r="Q12" s="362">
        <f>'Обществознание-9 2019 расклад'!M13</f>
        <v>51.78</v>
      </c>
      <c r="R12" s="362" t="s">
        <v>138</v>
      </c>
      <c r="S12" s="362"/>
      <c r="T12" s="436">
        <f>'Общестаознание-9 2022 раскл'!N12</f>
        <v>48.571428571428569</v>
      </c>
      <c r="U12" s="448">
        <f>' Обществознание-9 2023 расклад'!M12</f>
        <v>28.30188679245283</v>
      </c>
      <c r="V12" s="284">
        <f>'Обществознание-9 2018 расклад'!N13</f>
        <v>0</v>
      </c>
      <c r="W12" s="285">
        <f>'Обществознание-9 2019 расклад'!N13</f>
        <v>0</v>
      </c>
      <c r="X12" s="285" t="s">
        <v>138</v>
      </c>
      <c r="Y12" s="285"/>
      <c r="Z12" s="364">
        <f>'Общестаознание-9 2022 раскл'!O12</f>
        <v>1</v>
      </c>
      <c r="AA12" s="443">
        <f>' Обществознание-9 2023 расклад'!N12</f>
        <v>1</v>
      </c>
      <c r="AB12" s="359">
        <f>'Обществознание-9 2018 расклад'!O13</f>
        <v>0</v>
      </c>
      <c r="AC12" s="362">
        <f>'Обществознание-9 2019 расклад'!O13</f>
        <v>0</v>
      </c>
      <c r="AD12" s="362" t="s">
        <v>138</v>
      </c>
      <c r="AE12" s="286"/>
      <c r="AF12" s="456">
        <f>'Общестаознание-9 2022 раскл'!P12</f>
        <v>2.8571428571428572</v>
      </c>
      <c r="AG12" s="378">
        <f>' Обществознание-9 2023 расклад'!O12</f>
        <v>1.8867924528301887</v>
      </c>
    </row>
    <row r="13" spans="1:33" s="1" customFormat="1" ht="15" customHeight="1" x14ac:dyDescent="0.25">
      <c r="A13" s="11">
        <v>6</v>
      </c>
      <c r="B13" s="48">
        <v>10190</v>
      </c>
      <c r="C13" s="283" t="s">
        <v>151</v>
      </c>
      <c r="D13" s="284">
        <f>'Обществознание-9 2018 расклад'!K14</f>
        <v>43</v>
      </c>
      <c r="E13" s="285">
        <f>'Обществознание-9 2019 расклад'!K14</f>
        <v>77</v>
      </c>
      <c r="F13" s="285" t="s">
        <v>138</v>
      </c>
      <c r="G13" s="285"/>
      <c r="H13" s="364">
        <f>'Общестаознание-9 2022 раскл'!L13</f>
        <v>42</v>
      </c>
      <c r="I13" s="443">
        <f>' Обществознание-9 2023 расклад'!K13</f>
        <v>50</v>
      </c>
      <c r="J13" s="284">
        <f>'Обществознание-9 2018 расклад'!L14</f>
        <v>28.999200000000002</v>
      </c>
      <c r="K13" s="285">
        <f>'Обществознание-9 2019 расклад'!L14</f>
        <v>55.001099999999994</v>
      </c>
      <c r="L13" s="285" t="s">
        <v>138</v>
      </c>
      <c r="M13" s="285"/>
      <c r="N13" s="364">
        <f>'Общестаознание-9 2022 раскл'!M13</f>
        <v>35.000000000000007</v>
      </c>
      <c r="O13" s="443">
        <f>' Обществознание-9 2023 расклад'!L13</f>
        <v>24</v>
      </c>
      <c r="P13" s="359">
        <f>'Обществознание-9 2018 расклад'!M14</f>
        <v>67.44</v>
      </c>
      <c r="Q13" s="362">
        <f>'Обществознание-9 2019 расклад'!M14</f>
        <v>71.429999999999993</v>
      </c>
      <c r="R13" s="362" t="s">
        <v>138</v>
      </c>
      <c r="S13" s="362"/>
      <c r="T13" s="436">
        <f>'Общестаознание-9 2022 раскл'!N13</f>
        <v>83.333333333333343</v>
      </c>
      <c r="U13" s="448">
        <f>' Обществознание-9 2023 расклад'!M13</f>
        <v>48</v>
      </c>
      <c r="V13" s="284">
        <f>'Обществознание-9 2018 расклад'!N14</f>
        <v>0</v>
      </c>
      <c r="W13" s="285">
        <f>'Обществознание-9 2019 расклад'!N14</f>
        <v>0</v>
      </c>
      <c r="X13" s="285" t="s">
        <v>138</v>
      </c>
      <c r="Y13" s="285"/>
      <c r="Z13" s="364">
        <f>'Общестаознание-9 2022 раскл'!O13</f>
        <v>0</v>
      </c>
      <c r="AA13" s="443">
        <f>' Обществознание-9 2023 расклад'!N13</f>
        <v>1</v>
      </c>
      <c r="AB13" s="359">
        <f>'Обществознание-9 2018 расклад'!O14</f>
        <v>0</v>
      </c>
      <c r="AC13" s="362">
        <f>'Обществознание-9 2019 расклад'!O14</f>
        <v>0</v>
      </c>
      <c r="AD13" s="362" t="s">
        <v>138</v>
      </c>
      <c r="AE13" s="286"/>
      <c r="AF13" s="456">
        <f>'Общестаознание-9 2022 раскл'!P13</f>
        <v>0</v>
      </c>
      <c r="AG13" s="378">
        <f>' Обществознание-9 2023 расклад'!O13</f>
        <v>2</v>
      </c>
    </row>
    <row r="14" spans="1:33" s="1" customFormat="1" ht="15" customHeight="1" x14ac:dyDescent="0.25">
      <c r="A14" s="11">
        <v>7</v>
      </c>
      <c r="B14" s="48">
        <v>10320</v>
      </c>
      <c r="C14" s="283" t="s">
        <v>10</v>
      </c>
      <c r="D14" s="284">
        <f>'Обществознание-9 2018 расклад'!K15</f>
        <v>40</v>
      </c>
      <c r="E14" s="285">
        <f>'Обществознание-9 2019 расклад'!K15</f>
        <v>49</v>
      </c>
      <c r="F14" s="285">
        <f>'Обществознание-9 2020 расклад'!K15</f>
        <v>45</v>
      </c>
      <c r="G14" s="285"/>
      <c r="H14" s="364">
        <f>'Общестаознание-9 2022 раскл'!L14</f>
        <v>38</v>
      </c>
      <c r="I14" s="443">
        <f>' Обществознание-9 2023 расклад'!K14</f>
        <v>37</v>
      </c>
      <c r="J14" s="284">
        <f>'Обществознание-9 2018 расклад'!L15</f>
        <v>24</v>
      </c>
      <c r="K14" s="285">
        <f>'Обществознание-9 2019 расклад'!L15</f>
        <v>27.9986</v>
      </c>
      <c r="L14" s="285">
        <f>'Обществознание-9 2020 расклад'!L15</f>
        <v>7.0020000000000007</v>
      </c>
      <c r="M14" s="285"/>
      <c r="N14" s="364">
        <f>'Общестаознание-9 2022 раскл'!M14</f>
        <v>25</v>
      </c>
      <c r="O14" s="443">
        <f>' Обществознание-9 2023 расклад'!L14</f>
        <v>16</v>
      </c>
      <c r="P14" s="359">
        <f>'Обществознание-9 2018 расклад'!M15</f>
        <v>60</v>
      </c>
      <c r="Q14" s="362">
        <f>'Обществознание-9 2019 расклад'!M15</f>
        <v>57.14</v>
      </c>
      <c r="R14" s="362">
        <f>'Обществознание-9 2020 расклад'!M15</f>
        <v>15.56</v>
      </c>
      <c r="S14" s="362"/>
      <c r="T14" s="436">
        <f>'Общестаознание-9 2022 раскл'!N14</f>
        <v>65.78947368421052</v>
      </c>
      <c r="U14" s="448">
        <f>' Обществознание-9 2023 расклад'!M14</f>
        <v>43.243243243243242</v>
      </c>
      <c r="V14" s="284">
        <f>'Обществознание-9 2018 расклад'!N15</f>
        <v>0</v>
      </c>
      <c r="W14" s="285">
        <f>'Обществознание-9 2019 расклад'!N15</f>
        <v>0.99960000000000004</v>
      </c>
      <c r="X14" s="285">
        <f>'Обществознание-9 2020 расклад'!N15</f>
        <v>1.9980000000000002</v>
      </c>
      <c r="Y14" s="285"/>
      <c r="Z14" s="364">
        <f>'Общестаознание-9 2022 раскл'!O14</f>
        <v>2</v>
      </c>
      <c r="AA14" s="443">
        <f>' Обществознание-9 2023 расклад'!N14</f>
        <v>3</v>
      </c>
      <c r="AB14" s="359">
        <f>'Обществознание-9 2018 расклад'!O15</f>
        <v>0</v>
      </c>
      <c r="AC14" s="362">
        <f>'Обществознание-9 2019 расклад'!O15</f>
        <v>2.04</v>
      </c>
      <c r="AD14" s="362">
        <f>'Обществознание-9 2020 расклад'!O15</f>
        <v>4.4400000000000004</v>
      </c>
      <c r="AE14" s="286"/>
      <c r="AF14" s="456">
        <f>'Общестаознание-9 2022 раскл'!P14</f>
        <v>5.2631578947368425</v>
      </c>
      <c r="AG14" s="378">
        <f>' Обществознание-9 2023 расклад'!O14</f>
        <v>8.1081081081081088</v>
      </c>
    </row>
    <row r="15" spans="1:33" s="1" customFormat="1" ht="15" customHeight="1" thickBot="1" x14ac:dyDescent="0.3">
      <c r="A15" s="12">
        <v>8</v>
      </c>
      <c r="B15" s="52">
        <v>10860</v>
      </c>
      <c r="C15" s="288" t="s">
        <v>112</v>
      </c>
      <c r="D15" s="289">
        <f>'Обществознание-9 2018 расклад'!K16</f>
        <v>39</v>
      </c>
      <c r="E15" s="290">
        <f>'Обществознание-9 2019 расклад'!K16</f>
        <v>39</v>
      </c>
      <c r="F15" s="290">
        <f>'Обществознание-9 2020 расклад'!K16</f>
        <v>39</v>
      </c>
      <c r="G15" s="290"/>
      <c r="H15" s="365">
        <f>'Общестаознание-9 2022 раскл'!L15</f>
        <v>47</v>
      </c>
      <c r="I15" s="444">
        <f>' Обществознание-9 2023 расклад'!K15</f>
        <v>54</v>
      </c>
      <c r="J15" s="289">
        <f>'Обществознание-9 2018 расклад'!L16</f>
        <v>21.0015</v>
      </c>
      <c r="K15" s="290">
        <f>'Обществознание-9 2019 расклад'!L16</f>
        <v>25.0029</v>
      </c>
      <c r="L15" s="290">
        <f>'Обществознание-9 2020 расклад'!L16</f>
        <v>14.000999999999999</v>
      </c>
      <c r="M15" s="290"/>
      <c r="N15" s="365">
        <f>'Общестаознание-9 2022 раскл'!M15</f>
        <v>18.999999999999996</v>
      </c>
      <c r="O15" s="444">
        <f>' Обществознание-9 2023 расклад'!L15</f>
        <v>25</v>
      </c>
      <c r="P15" s="369">
        <f>'Обществознание-9 2018 расклад'!M16</f>
        <v>53.85</v>
      </c>
      <c r="Q15" s="291">
        <f>'Обществознание-9 2019 расклад'!M16</f>
        <v>64.11</v>
      </c>
      <c r="R15" s="291">
        <f>'Обществознание-9 2020 расклад'!M16</f>
        <v>35.9</v>
      </c>
      <c r="S15" s="291"/>
      <c r="T15" s="437">
        <f>'Общестаознание-9 2022 раскл'!N15</f>
        <v>40.425531914893611</v>
      </c>
      <c r="U15" s="449">
        <f>' Обществознание-9 2023 расклад'!M15</f>
        <v>46.296296296296298</v>
      </c>
      <c r="V15" s="289">
        <f>'Обществознание-9 2018 расклад'!N16</f>
        <v>0.99840000000000007</v>
      </c>
      <c r="W15" s="290">
        <f>'Обществознание-9 2019 расклад'!N16</f>
        <v>0.99840000000000007</v>
      </c>
      <c r="X15" s="290">
        <f>'Обществознание-9 2020 расклад'!N16</f>
        <v>5.9982000000000006</v>
      </c>
      <c r="Y15" s="290"/>
      <c r="Z15" s="365">
        <f>'Общестаознание-9 2022 раскл'!O15</f>
        <v>2</v>
      </c>
      <c r="AA15" s="444">
        <f>' Обществознание-9 2023 расклад'!N15</f>
        <v>1</v>
      </c>
      <c r="AB15" s="369">
        <f>'Обществознание-9 2018 расклад'!O16</f>
        <v>2.56</v>
      </c>
      <c r="AC15" s="291">
        <f>'Обществознание-9 2019 расклад'!O16</f>
        <v>2.56</v>
      </c>
      <c r="AD15" s="291">
        <f>'Обществознание-9 2020 расклад'!O16</f>
        <v>15.38</v>
      </c>
      <c r="AE15" s="292"/>
      <c r="AF15" s="457">
        <f>'Общестаознание-9 2022 раскл'!P15</f>
        <v>4.2553191489361701</v>
      </c>
      <c r="AG15" s="379">
        <f>' Обществознание-9 2023 расклад'!O15</f>
        <v>1.8518518518518519</v>
      </c>
    </row>
    <row r="16" spans="1:33" s="1" customFormat="1" ht="15" customHeight="1" thickBot="1" x14ac:dyDescent="0.3">
      <c r="A16" s="35"/>
      <c r="B16" s="51"/>
      <c r="C16" s="293" t="s">
        <v>102</v>
      </c>
      <c r="D16" s="384">
        <f>'Обществознание-9 2018 расклад'!K17</f>
        <v>665</v>
      </c>
      <c r="E16" s="385">
        <f>'Обществознание-9 2019 расклад'!K17</f>
        <v>685</v>
      </c>
      <c r="F16" s="385">
        <f>'Обществознание-9 2020 расклад'!K17</f>
        <v>133</v>
      </c>
      <c r="G16" s="385">
        <f>'Общестаознание-9 2021 расклад'!K17</f>
        <v>0</v>
      </c>
      <c r="H16" s="411">
        <f>'Общестаознание-9 2022 раскл'!L16</f>
        <v>680</v>
      </c>
      <c r="I16" s="441">
        <f>' Обществознание-9 2023 расклад'!K16</f>
        <v>623</v>
      </c>
      <c r="J16" s="384">
        <f>'Обществознание-9 2018 расклад'!L17</f>
        <v>349.00599999999997</v>
      </c>
      <c r="K16" s="385">
        <f>'Обществознание-9 2019 расклад'!L17</f>
        <v>421.99619999999993</v>
      </c>
      <c r="L16" s="385">
        <f>'Обществознание-9 2020 расклад'!L17</f>
        <v>11.9984</v>
      </c>
      <c r="M16" s="385">
        <f>'Общестаознание-9 2021 расклад'!L17</f>
        <v>0</v>
      </c>
      <c r="N16" s="411">
        <f>'Общестаознание-9 2022 раскл'!M16</f>
        <v>408</v>
      </c>
      <c r="O16" s="441">
        <f>' Обществознание-9 2023 расклад'!L16</f>
        <v>255</v>
      </c>
      <c r="P16" s="412">
        <f>'Обществознание-9 2018 расклад'!M17</f>
        <v>47.942500000000003</v>
      </c>
      <c r="Q16" s="413">
        <f>'Обществознание-9 2019 расклад'!M17</f>
        <v>59.004999999999981</v>
      </c>
      <c r="R16" s="413">
        <f>'Обществознание-9 2020 расклад'!M17</f>
        <v>10.19</v>
      </c>
      <c r="S16" s="413">
        <f>'Общестаознание-9 2021 расклад'!M17</f>
        <v>0</v>
      </c>
      <c r="T16" s="435">
        <f>'Общестаознание-9 2022 раскл'!N16</f>
        <v>56.552622947648288</v>
      </c>
      <c r="U16" s="447">
        <f>' Обществознание-9 2023 расклад'!M16</f>
        <v>40.930979133226323</v>
      </c>
      <c r="V16" s="384">
        <f>'Обществознание-9 2018 расклад'!N17</f>
        <v>29.0002</v>
      </c>
      <c r="W16" s="385">
        <f>'Обществознание-9 2019 расклад'!N17</f>
        <v>13.9964</v>
      </c>
      <c r="X16" s="385">
        <f>'Обществознание-9 2020 расклад'!N17</f>
        <v>48.0047</v>
      </c>
      <c r="Y16" s="385">
        <f>'Общестаознание-9 2021 расклад'!N17</f>
        <v>0</v>
      </c>
      <c r="Z16" s="411">
        <f>'Общестаознание-9 2022 раскл'!O16</f>
        <v>7</v>
      </c>
      <c r="AA16" s="441">
        <f>' Обществознание-9 2023 расклад'!N16</f>
        <v>16</v>
      </c>
      <c r="AB16" s="412">
        <f>'Обществознание-9 2018 расклад'!O17</f>
        <v>4.7766666666666664</v>
      </c>
      <c r="AC16" s="413">
        <f>'Обществознание-9 2019 расклад'!O17</f>
        <v>2.3574999999999999</v>
      </c>
      <c r="AD16" s="413">
        <f>'Обществознание-9 2020 расклад'!O17</f>
        <v>48.304999999999993</v>
      </c>
      <c r="AE16" s="414">
        <f>'Общестаознание-9 2021 расклад'!O17</f>
        <v>0</v>
      </c>
      <c r="AF16" s="454">
        <f>'Общестаознание-9 2022 раскл'!P16</f>
        <v>1.4468261701504384</v>
      </c>
      <c r="AG16" s="387">
        <f>' Обществознание-9 2023 расклад'!O16</f>
        <v>2.5682182985553772</v>
      </c>
    </row>
    <row r="17" spans="1:33" s="1" customFormat="1" ht="15" customHeight="1" x14ac:dyDescent="0.25">
      <c r="A17" s="10">
        <v>1</v>
      </c>
      <c r="B17" s="49">
        <v>20040</v>
      </c>
      <c r="C17" s="278" t="s">
        <v>11</v>
      </c>
      <c r="D17" s="279">
        <f>'Обществознание-9 2018 расклад'!K18</f>
        <v>70</v>
      </c>
      <c r="E17" s="280">
        <f>'Обществознание-9 2019 расклад'!K18</f>
        <v>63</v>
      </c>
      <c r="F17" s="280" t="s">
        <v>138</v>
      </c>
      <c r="G17" s="280"/>
      <c r="H17" s="366">
        <f>'Общестаознание-9 2022 раскл'!L17</f>
        <v>68</v>
      </c>
      <c r="I17" s="442">
        <f>' Обществознание-9 2023 расклад'!K17</f>
        <v>46</v>
      </c>
      <c r="J17" s="279">
        <f>'Обществознание-9 2018 расклад'!L18</f>
        <v>67.003999999999991</v>
      </c>
      <c r="K17" s="280">
        <f>'Обществознание-9 2019 расклад'!L18</f>
        <v>39.003300000000003</v>
      </c>
      <c r="L17" s="280" t="s">
        <v>138</v>
      </c>
      <c r="M17" s="280"/>
      <c r="N17" s="366">
        <f>'Общестаознание-9 2022 раскл'!M17</f>
        <v>41</v>
      </c>
      <c r="O17" s="442">
        <f>' Обществознание-9 2023 расклад'!L17</f>
        <v>20</v>
      </c>
      <c r="P17" s="370">
        <f>'Обществознание-9 2018 расклад'!M18</f>
        <v>95.72</v>
      </c>
      <c r="Q17" s="281">
        <f>'Обществознание-9 2019 расклад'!M18</f>
        <v>61.910000000000004</v>
      </c>
      <c r="R17" s="281" t="s">
        <v>138</v>
      </c>
      <c r="S17" s="281"/>
      <c r="T17" s="438">
        <f>'Общестаознание-9 2022 раскл'!N17</f>
        <v>60.294117647058826</v>
      </c>
      <c r="U17" s="450">
        <f>' Обществознание-9 2023 расклад'!M17</f>
        <v>43.478260869565219</v>
      </c>
      <c r="V17" s="279">
        <f>'Обществознание-9 2018 расклад'!N18</f>
        <v>0</v>
      </c>
      <c r="W17" s="280">
        <f>'Обществознание-9 2019 расклад'!N18</f>
        <v>0</v>
      </c>
      <c r="X17" s="280" t="s">
        <v>138</v>
      </c>
      <c r="Y17" s="280"/>
      <c r="Z17" s="366">
        <f>'Общестаознание-9 2022 раскл'!O17</f>
        <v>0</v>
      </c>
      <c r="AA17" s="442">
        <f>' Обществознание-9 2023 расклад'!N17</f>
        <v>0</v>
      </c>
      <c r="AB17" s="370">
        <f>'Обществознание-9 2018 расклад'!O18</f>
        <v>0</v>
      </c>
      <c r="AC17" s="281">
        <f>'Обществознание-9 2019 расклад'!O18</f>
        <v>0</v>
      </c>
      <c r="AD17" s="281" t="s">
        <v>138</v>
      </c>
      <c r="AE17" s="282"/>
      <c r="AF17" s="455">
        <f>'Общестаознание-9 2022 раскл'!P17</f>
        <v>0</v>
      </c>
      <c r="AG17" s="377">
        <f>' Обществознание-9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283" t="s">
        <v>13</v>
      </c>
      <c r="D18" s="284">
        <f>'Обществознание-9 2018 расклад'!K19</f>
        <v>38</v>
      </c>
      <c r="E18" s="285">
        <f>'Обществознание-9 2019 расклад'!K19</f>
        <v>54</v>
      </c>
      <c r="F18" s="285" t="s">
        <v>138</v>
      </c>
      <c r="G18" s="285"/>
      <c r="H18" s="364">
        <f>'Общестаознание-9 2022 раскл'!L18</f>
        <v>37</v>
      </c>
      <c r="I18" s="443">
        <f>' Обществознание-9 2023 расклад'!K18</f>
        <v>29</v>
      </c>
      <c r="J18" s="284">
        <f>'Обществознание-9 2018 расклад'!L19</f>
        <v>24.000799999999998</v>
      </c>
      <c r="K18" s="285">
        <f>'Обществознание-9 2019 расклад'!L19</f>
        <v>44.998199999999997</v>
      </c>
      <c r="L18" s="285" t="s">
        <v>138</v>
      </c>
      <c r="M18" s="285"/>
      <c r="N18" s="364">
        <f>'Общестаознание-9 2022 раскл'!M18</f>
        <v>23</v>
      </c>
      <c r="O18" s="443">
        <f>' Обществознание-9 2023 расклад'!L18</f>
        <v>14</v>
      </c>
      <c r="P18" s="359">
        <f>'Обществознание-9 2018 расклад'!M19</f>
        <v>63.160000000000004</v>
      </c>
      <c r="Q18" s="362">
        <f>'Обществознание-9 2019 расклад'!M19</f>
        <v>83.33</v>
      </c>
      <c r="R18" s="362" t="s">
        <v>138</v>
      </c>
      <c r="S18" s="362"/>
      <c r="T18" s="436">
        <f>'Общестаознание-9 2022 раскл'!N18</f>
        <v>62.162162162162161</v>
      </c>
      <c r="U18" s="448">
        <f>' Обществознание-9 2023 расклад'!M18</f>
        <v>48.275862068965516</v>
      </c>
      <c r="V18" s="284">
        <f>'Обществознание-9 2018 расклад'!N19</f>
        <v>0</v>
      </c>
      <c r="W18" s="285">
        <f>'Обществознание-9 2019 расклад'!N19</f>
        <v>0</v>
      </c>
      <c r="X18" s="285" t="s">
        <v>138</v>
      </c>
      <c r="Y18" s="285"/>
      <c r="Z18" s="364">
        <f>'Общестаознание-9 2022 раскл'!O18</f>
        <v>0</v>
      </c>
      <c r="AA18" s="443">
        <f>' Обществознание-9 2023 расклад'!N18</f>
        <v>0</v>
      </c>
      <c r="AB18" s="359">
        <f>'Обществознание-9 2018 расклад'!O19</f>
        <v>0</v>
      </c>
      <c r="AC18" s="362">
        <f>'Обществознание-9 2019 расклад'!O19</f>
        <v>0</v>
      </c>
      <c r="AD18" s="362" t="s">
        <v>138</v>
      </c>
      <c r="AE18" s="286"/>
      <c r="AF18" s="456">
        <f>'Общестаознание-9 2022 раскл'!P18</f>
        <v>0</v>
      </c>
      <c r="AG18" s="378">
        <f>' Обществознание-9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283" t="s">
        <v>21</v>
      </c>
      <c r="D19" s="284">
        <f>'Обществознание-9 2018 расклад'!K20</f>
        <v>60</v>
      </c>
      <c r="E19" s="285">
        <f>'Обществознание-9 2019 расклад'!K20</f>
        <v>49</v>
      </c>
      <c r="F19" s="285" t="s">
        <v>138</v>
      </c>
      <c r="G19" s="285"/>
      <c r="H19" s="364">
        <f>'Общестаознание-9 2022 раскл'!L19</f>
        <v>77</v>
      </c>
      <c r="I19" s="443">
        <f>' Обществознание-9 2023 расклад'!K19</f>
        <v>50</v>
      </c>
      <c r="J19" s="284">
        <f>'Обществознание-9 2018 расклад'!L20</f>
        <v>43.001999999999995</v>
      </c>
      <c r="K19" s="285">
        <f>'Обществознание-9 2019 расклад'!L20</f>
        <v>35.000700000000002</v>
      </c>
      <c r="L19" s="285" t="s">
        <v>138</v>
      </c>
      <c r="M19" s="285"/>
      <c r="N19" s="364">
        <f>'Общестаознание-9 2022 раскл'!M19</f>
        <v>59</v>
      </c>
      <c r="O19" s="443">
        <f>' Обществознание-9 2023 расклад'!L19</f>
        <v>21</v>
      </c>
      <c r="P19" s="359">
        <f>'Обществознание-9 2018 расклад'!M20</f>
        <v>71.67</v>
      </c>
      <c r="Q19" s="362">
        <f>'Обществознание-9 2019 расклад'!M20</f>
        <v>71.430000000000007</v>
      </c>
      <c r="R19" s="362" t="s">
        <v>138</v>
      </c>
      <c r="S19" s="362"/>
      <c r="T19" s="436">
        <f>'Общестаознание-9 2022 раскл'!N19</f>
        <v>76.623376623376629</v>
      </c>
      <c r="U19" s="448">
        <f>' Обществознание-9 2023 расклад'!M19</f>
        <v>42</v>
      </c>
      <c r="V19" s="284">
        <f>'Обществознание-9 2018 расклад'!N20</f>
        <v>0</v>
      </c>
      <c r="W19" s="285">
        <f>'Обществознание-9 2019 расклад'!N20</f>
        <v>0</v>
      </c>
      <c r="X19" s="285" t="s">
        <v>138</v>
      </c>
      <c r="Y19" s="285"/>
      <c r="Z19" s="364">
        <f>'Общестаознание-9 2022 раскл'!O19</f>
        <v>1</v>
      </c>
      <c r="AA19" s="443">
        <f>' Обществознание-9 2023 расклад'!N19</f>
        <v>1</v>
      </c>
      <c r="AB19" s="359">
        <f>'Обществознание-9 2018 расклад'!O20</f>
        <v>0</v>
      </c>
      <c r="AC19" s="362">
        <f>'Обществознание-9 2019 расклад'!O20</f>
        <v>0</v>
      </c>
      <c r="AD19" s="362" t="s">
        <v>138</v>
      </c>
      <c r="AE19" s="286"/>
      <c r="AF19" s="456">
        <f>'Общестаознание-9 2022 раскл'!P19</f>
        <v>1.2987012987012987</v>
      </c>
      <c r="AG19" s="378">
        <f>' Обществознание-9 2023 расклад'!O19</f>
        <v>2</v>
      </c>
    </row>
    <row r="20" spans="1:33" s="1" customFormat="1" ht="15" customHeight="1" x14ac:dyDescent="0.25">
      <c r="A20" s="11">
        <v>4</v>
      </c>
      <c r="B20" s="48">
        <v>20060</v>
      </c>
      <c r="C20" s="283" t="s">
        <v>152</v>
      </c>
      <c r="D20" s="284">
        <f>'Обществознание-9 2018 расклад'!K21</f>
        <v>96</v>
      </c>
      <c r="E20" s="285">
        <f>'Обществознание-9 2019 расклад'!K21</f>
        <v>113</v>
      </c>
      <c r="F20" s="285" t="s">
        <v>138</v>
      </c>
      <c r="G20" s="285"/>
      <c r="H20" s="364">
        <f>'Общестаознание-9 2022 раскл'!L20</f>
        <v>89</v>
      </c>
      <c r="I20" s="443">
        <f>' Обществознание-9 2023 расклад'!K20</f>
        <v>90</v>
      </c>
      <c r="J20" s="284">
        <f>'Обществознание-9 2018 расклад'!L21</f>
        <v>64.003199999999993</v>
      </c>
      <c r="K20" s="285">
        <f>'Обществознание-9 2019 расклад'!L21</f>
        <v>87.993100000000013</v>
      </c>
      <c r="L20" s="285" t="s">
        <v>138</v>
      </c>
      <c r="M20" s="285"/>
      <c r="N20" s="364">
        <f>'Общестаознание-9 2022 раскл'!M20</f>
        <v>68.000000000000014</v>
      </c>
      <c r="O20" s="443">
        <f>' Обществознание-9 2023 расклад'!L20</f>
        <v>55</v>
      </c>
      <c r="P20" s="359">
        <f>'Обществознание-9 2018 расклад'!M21</f>
        <v>66.67</v>
      </c>
      <c r="Q20" s="362">
        <f>'Обществознание-9 2019 расклад'!M21</f>
        <v>77.87</v>
      </c>
      <c r="R20" s="362" t="s">
        <v>138</v>
      </c>
      <c r="S20" s="362"/>
      <c r="T20" s="436">
        <f>'Общестаознание-9 2022 раскл'!N20</f>
        <v>76.404494382022477</v>
      </c>
      <c r="U20" s="448">
        <f>' Обществознание-9 2023 расклад'!M20</f>
        <v>61.111111111111114</v>
      </c>
      <c r="V20" s="284">
        <f>'Обществознание-9 2018 расклад'!N21</f>
        <v>0.99840000000000007</v>
      </c>
      <c r="W20" s="285">
        <f>'Обществознание-9 2019 расклад'!N21</f>
        <v>0.99439999999999995</v>
      </c>
      <c r="X20" s="285" t="s">
        <v>138</v>
      </c>
      <c r="Y20" s="285"/>
      <c r="Z20" s="364">
        <f>'Общестаознание-9 2022 раскл'!O20</f>
        <v>0</v>
      </c>
      <c r="AA20" s="443">
        <f>' Обществознание-9 2023 расклад'!N20</f>
        <v>0</v>
      </c>
      <c r="AB20" s="359">
        <f>'Обществознание-9 2018 расклад'!O21</f>
        <v>1.04</v>
      </c>
      <c r="AC20" s="362">
        <f>'Обществознание-9 2019 расклад'!O21</f>
        <v>0.88</v>
      </c>
      <c r="AD20" s="362" t="s">
        <v>138</v>
      </c>
      <c r="AE20" s="286"/>
      <c r="AF20" s="456">
        <f>'Общестаознание-9 2022 раскл'!P20</f>
        <v>0</v>
      </c>
      <c r="AG20" s="378">
        <f>' Обществознание-9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283" t="s">
        <v>15</v>
      </c>
      <c r="D21" s="284">
        <f>'Обществознание-9 2018 расклад'!K22</f>
        <v>68</v>
      </c>
      <c r="E21" s="285">
        <f>'Обществознание-9 2019 расклад'!K22</f>
        <v>80</v>
      </c>
      <c r="F21" s="285" t="s">
        <v>138</v>
      </c>
      <c r="G21" s="285"/>
      <c r="H21" s="364">
        <f>'Общестаознание-9 2022 раскл'!L21</f>
        <v>90</v>
      </c>
      <c r="I21" s="443">
        <f>' Обществознание-9 2023 расклад'!K21</f>
        <v>60</v>
      </c>
      <c r="J21" s="284">
        <f>'Обществознание-9 2018 расклад'!L22</f>
        <v>38.998000000000005</v>
      </c>
      <c r="K21" s="285">
        <f>'Обществознание-9 2019 расклад'!L22</f>
        <v>51</v>
      </c>
      <c r="L21" s="285" t="s">
        <v>138</v>
      </c>
      <c r="M21" s="285"/>
      <c r="N21" s="364">
        <f>'Общестаознание-9 2022 раскл'!M21</f>
        <v>60</v>
      </c>
      <c r="O21" s="443">
        <f>' Обществознание-9 2023 расклад'!L21</f>
        <v>22</v>
      </c>
      <c r="P21" s="359">
        <f>'Обществознание-9 2018 расклад'!M22</f>
        <v>57.35</v>
      </c>
      <c r="Q21" s="362">
        <f>'Обществознание-9 2019 расклад'!M22</f>
        <v>63.75</v>
      </c>
      <c r="R21" s="362" t="s">
        <v>138</v>
      </c>
      <c r="S21" s="362"/>
      <c r="T21" s="436">
        <f>'Общестаознание-9 2022 раскл'!N21</f>
        <v>66.666666666666671</v>
      </c>
      <c r="U21" s="448">
        <f>' Обществознание-9 2023 расклад'!M21</f>
        <v>36.666666666666664</v>
      </c>
      <c r="V21" s="284">
        <f>'Обществознание-9 2018 расклад'!N22</f>
        <v>0.99959999999999993</v>
      </c>
      <c r="W21" s="285">
        <f>'Обществознание-9 2019 расклад'!N22</f>
        <v>2</v>
      </c>
      <c r="X21" s="285" t="s">
        <v>138</v>
      </c>
      <c r="Y21" s="285"/>
      <c r="Z21" s="364">
        <f>'Общестаознание-9 2022 раскл'!O21</f>
        <v>0</v>
      </c>
      <c r="AA21" s="443">
        <f>' Обществознание-9 2023 расклад'!N21</f>
        <v>3</v>
      </c>
      <c r="AB21" s="359">
        <f>'Обществознание-9 2018 расклад'!O22</f>
        <v>1.47</v>
      </c>
      <c r="AC21" s="362">
        <f>'Обществознание-9 2019 расклад'!O22</f>
        <v>2.5</v>
      </c>
      <c r="AD21" s="362" t="s">
        <v>138</v>
      </c>
      <c r="AE21" s="286"/>
      <c r="AF21" s="456">
        <f>'Общестаознание-9 2022 раскл'!P21</f>
        <v>0</v>
      </c>
      <c r="AG21" s="378">
        <f>' Обществознание-9 2023 расклад'!O21</f>
        <v>5</v>
      </c>
    </row>
    <row r="22" spans="1:33" s="1" customFormat="1" ht="15" customHeight="1" x14ac:dyDescent="0.25">
      <c r="A22" s="11">
        <v>6</v>
      </c>
      <c r="B22" s="48">
        <v>20080</v>
      </c>
      <c r="C22" s="283" t="s">
        <v>153</v>
      </c>
      <c r="D22" s="284">
        <f>'Обществознание-9 2018 расклад'!K23</f>
        <v>42</v>
      </c>
      <c r="E22" s="285">
        <f>'Обществознание-9 2019 расклад'!K23</f>
        <v>47</v>
      </c>
      <c r="F22" s="285" t="s">
        <v>138</v>
      </c>
      <c r="G22" s="285"/>
      <c r="H22" s="364">
        <f>'Общестаознание-9 2022 раскл'!L22</f>
        <v>49</v>
      </c>
      <c r="I22" s="443">
        <f>' Обществознание-9 2023 расклад'!K22</f>
        <v>30</v>
      </c>
      <c r="J22" s="284">
        <f>'Обществознание-9 2018 расклад'!L23</f>
        <v>10.0002</v>
      </c>
      <c r="K22" s="285">
        <f>'Обществознание-9 2019 расклад'!L23</f>
        <v>28.002599999999997</v>
      </c>
      <c r="L22" s="285" t="s">
        <v>138</v>
      </c>
      <c r="M22" s="285"/>
      <c r="N22" s="364">
        <f>'Общестаознание-9 2022 раскл'!M22</f>
        <v>26</v>
      </c>
      <c r="O22" s="443">
        <f>' Обществознание-9 2023 расклад'!L22</f>
        <v>11</v>
      </c>
      <c r="P22" s="359">
        <f>'Обществознание-9 2018 расклад'!M23</f>
        <v>23.81</v>
      </c>
      <c r="Q22" s="362">
        <f>'Обществознание-9 2019 расклад'!M23</f>
        <v>59.58</v>
      </c>
      <c r="R22" s="362" t="s">
        <v>138</v>
      </c>
      <c r="S22" s="362"/>
      <c r="T22" s="436">
        <f>'Общестаознание-9 2022 раскл'!N22</f>
        <v>53.061224489795919</v>
      </c>
      <c r="U22" s="448">
        <f>' Обществознание-9 2023 расклад'!M22</f>
        <v>36.666666666666664</v>
      </c>
      <c r="V22" s="284">
        <f>'Обществознание-9 2018 расклад'!N23</f>
        <v>6.0017999999999994</v>
      </c>
      <c r="W22" s="285">
        <f>'Обществознание-9 2019 расклад'!N23</f>
        <v>3.9996999999999998</v>
      </c>
      <c r="X22" s="285" t="s">
        <v>138</v>
      </c>
      <c r="Y22" s="285"/>
      <c r="Z22" s="364">
        <f>'Общестаознание-9 2022 раскл'!O22</f>
        <v>1</v>
      </c>
      <c r="AA22" s="443">
        <f>' Обществознание-9 2023 расклад'!N22</f>
        <v>1</v>
      </c>
      <c r="AB22" s="359">
        <f>'Обществознание-9 2018 расклад'!O23</f>
        <v>14.29</v>
      </c>
      <c r="AC22" s="362">
        <f>'Обществознание-9 2019 расклад'!O23</f>
        <v>8.51</v>
      </c>
      <c r="AD22" s="362" t="s">
        <v>138</v>
      </c>
      <c r="AE22" s="286"/>
      <c r="AF22" s="456">
        <f>'Общестаознание-9 2022 раскл'!P22</f>
        <v>2.0408163265306123</v>
      </c>
      <c r="AG22" s="378">
        <f>' Обществознание-9 2023 расклад'!O22</f>
        <v>3.3333333333333335</v>
      </c>
    </row>
    <row r="23" spans="1:33" s="1" customFormat="1" ht="15" customHeight="1" x14ac:dyDescent="0.25">
      <c r="A23" s="11">
        <v>7</v>
      </c>
      <c r="B23" s="48">
        <v>20460</v>
      </c>
      <c r="C23" s="283" t="s">
        <v>154</v>
      </c>
      <c r="D23" s="284">
        <f>'Обществознание-9 2018 расклад'!K24</f>
        <v>59</v>
      </c>
      <c r="E23" s="285">
        <f>'Обществознание-9 2019 расклад'!K24</f>
        <v>61</v>
      </c>
      <c r="F23" s="285" t="s">
        <v>138</v>
      </c>
      <c r="G23" s="285"/>
      <c r="H23" s="364">
        <f>'Общестаознание-9 2022 раскл'!L23</f>
        <v>54</v>
      </c>
      <c r="I23" s="443">
        <f>' Обществознание-9 2023 расклад'!K23</f>
        <v>52</v>
      </c>
      <c r="J23" s="284">
        <f>'Обществознание-9 2018 расклад'!L24</f>
        <v>16.997900000000001</v>
      </c>
      <c r="K23" s="285">
        <f>'Обществознание-9 2019 расклад'!L24</f>
        <v>28.999400000000001</v>
      </c>
      <c r="L23" s="285" t="s">
        <v>138</v>
      </c>
      <c r="M23" s="285"/>
      <c r="N23" s="364">
        <f>'Общестаознание-9 2022 раскл'!M23</f>
        <v>31</v>
      </c>
      <c r="O23" s="443">
        <f>' Обществознание-9 2023 расклад'!L23</f>
        <v>25</v>
      </c>
      <c r="P23" s="359">
        <f>'Обществознание-9 2018 расклад'!M24</f>
        <v>28.81</v>
      </c>
      <c r="Q23" s="362">
        <f>'Обществознание-9 2019 расклад'!M24</f>
        <v>47.54</v>
      </c>
      <c r="R23" s="362" t="s">
        <v>138</v>
      </c>
      <c r="S23" s="362"/>
      <c r="T23" s="436">
        <f>'Общестаознание-9 2022 раскл'!N23</f>
        <v>57.407407407407405</v>
      </c>
      <c r="U23" s="448">
        <f>' Обществознание-9 2023 расклад'!M23</f>
        <v>48.07692307692308</v>
      </c>
      <c r="V23" s="284">
        <f>'Обществознание-9 2018 расклад'!N24</f>
        <v>8.0004000000000008</v>
      </c>
      <c r="W23" s="285">
        <f>'Обществознание-9 2019 расклад'!N24</f>
        <v>2.0007999999999999</v>
      </c>
      <c r="X23" s="285" t="s">
        <v>138</v>
      </c>
      <c r="Y23" s="285"/>
      <c r="Z23" s="364">
        <f>'Общестаознание-9 2022 раскл'!O23</f>
        <v>0</v>
      </c>
      <c r="AA23" s="443">
        <f>' Обществознание-9 2023 расклад'!N23</f>
        <v>0</v>
      </c>
      <c r="AB23" s="359">
        <f>'Обществознание-9 2018 расклад'!O24</f>
        <v>13.56</v>
      </c>
      <c r="AC23" s="362">
        <f>'Обществознание-9 2019 расклад'!O24</f>
        <v>3.28</v>
      </c>
      <c r="AD23" s="362" t="s">
        <v>138</v>
      </c>
      <c r="AE23" s="286"/>
      <c r="AF23" s="456">
        <f>'Общестаознание-9 2022 раскл'!P23</f>
        <v>0</v>
      </c>
      <c r="AG23" s="378">
        <f>' Обществознание-9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283" t="s">
        <v>17</v>
      </c>
      <c r="D24" s="284">
        <f>'Обществознание-9 2018 расклад'!K25</f>
        <v>18</v>
      </c>
      <c r="E24" s="285">
        <f>'Обществознание-9 2019 расклад'!K25</f>
        <v>52</v>
      </c>
      <c r="F24" s="285" t="s">
        <v>138</v>
      </c>
      <c r="G24" s="285"/>
      <c r="H24" s="364">
        <f>'Общестаознание-9 2022 раскл'!L24</f>
        <v>25</v>
      </c>
      <c r="I24" s="443">
        <f>' Обществознание-9 2023 расклад'!K24</f>
        <v>32</v>
      </c>
      <c r="J24" s="284">
        <f>'Обществознание-9 2018 расклад'!L25</f>
        <v>1.9997999999999998</v>
      </c>
      <c r="K24" s="285">
        <f>'Обществознание-9 2019 расклад'!L25</f>
        <v>32.000799999999998</v>
      </c>
      <c r="L24" s="285" t="s">
        <v>138</v>
      </c>
      <c r="M24" s="285"/>
      <c r="N24" s="364">
        <f>'Общестаознание-9 2022 раскл'!M24</f>
        <v>13</v>
      </c>
      <c r="O24" s="443">
        <f>' Обществознание-9 2023 расклад'!L24</f>
        <v>9</v>
      </c>
      <c r="P24" s="359">
        <f>'Обществознание-9 2018 расклад'!M25</f>
        <v>11.11</v>
      </c>
      <c r="Q24" s="362">
        <f>'Обществознание-9 2019 расклад'!M25</f>
        <v>61.54</v>
      </c>
      <c r="R24" s="362" t="s">
        <v>138</v>
      </c>
      <c r="S24" s="362"/>
      <c r="T24" s="436">
        <f>'Общестаознание-9 2022 раскл'!N24</f>
        <v>52</v>
      </c>
      <c r="U24" s="448">
        <f>' Обществознание-9 2023 расклад'!M24</f>
        <v>28.125</v>
      </c>
      <c r="V24" s="284">
        <f>'Обществознание-9 2018 расклад'!N25</f>
        <v>0</v>
      </c>
      <c r="W24" s="285">
        <f>'Обществознание-9 2019 расклад'!N25</f>
        <v>0</v>
      </c>
      <c r="X24" s="285" t="s">
        <v>138</v>
      </c>
      <c r="Y24" s="285"/>
      <c r="Z24" s="364">
        <f>'Общестаознание-9 2022 раскл'!O24</f>
        <v>1</v>
      </c>
      <c r="AA24" s="443">
        <f>' Обществознание-9 2023 расклад'!N24</f>
        <v>0</v>
      </c>
      <c r="AB24" s="359">
        <f>'Обществознание-9 2018 расклад'!O25</f>
        <v>0</v>
      </c>
      <c r="AC24" s="362">
        <f>'Обществознание-9 2019 расклад'!O25</f>
        <v>0</v>
      </c>
      <c r="AD24" s="362" t="s">
        <v>138</v>
      </c>
      <c r="AE24" s="286"/>
      <c r="AF24" s="456">
        <f>'Общестаознание-9 2022 раскл'!P24</f>
        <v>4</v>
      </c>
      <c r="AG24" s="378">
        <f>' Обществознание-9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283" t="s">
        <v>18</v>
      </c>
      <c r="D25" s="284">
        <f>'Обществознание-9 2018 расклад'!K26</f>
        <v>40</v>
      </c>
      <c r="E25" s="285">
        <f>'Обществознание-9 2019 расклад'!K26</f>
        <v>44</v>
      </c>
      <c r="F25" s="285">
        <f>'Обществознание-9 2020 расклад'!K26</f>
        <v>17</v>
      </c>
      <c r="G25" s="285"/>
      <c r="H25" s="364">
        <f>'Общестаознание-9 2022 раскл'!L25</f>
        <v>47</v>
      </c>
      <c r="I25" s="443">
        <f>' Обществознание-9 2023 расклад'!K25</f>
        <v>45</v>
      </c>
      <c r="J25" s="284">
        <f>'Обществознание-9 2018 расклад'!L26</f>
        <v>12</v>
      </c>
      <c r="K25" s="285">
        <f>'Обществознание-9 2019 расклад'!L26</f>
        <v>19.998000000000001</v>
      </c>
      <c r="L25" s="285">
        <f>'Обществознание-9 2020 расклад'!L26</f>
        <v>1.9991999999999999</v>
      </c>
      <c r="M25" s="285"/>
      <c r="N25" s="364">
        <f>'Общестаознание-9 2022 раскл'!M25</f>
        <v>22</v>
      </c>
      <c r="O25" s="443">
        <f>' Обществознание-9 2023 расклад'!L25</f>
        <v>9</v>
      </c>
      <c r="P25" s="359">
        <f>'Обществознание-9 2018 расклад'!M26</f>
        <v>30</v>
      </c>
      <c r="Q25" s="362">
        <f>'Обществознание-9 2019 расклад'!M26</f>
        <v>45.45</v>
      </c>
      <c r="R25" s="362">
        <f>'Обществознание-9 2020 расклад'!M26</f>
        <v>11.76</v>
      </c>
      <c r="S25" s="362"/>
      <c r="T25" s="436">
        <f>'Общестаознание-9 2022 раскл'!N25</f>
        <v>46.808510638297875</v>
      </c>
      <c r="U25" s="448">
        <f>' Обществознание-9 2023 расклад'!M25</f>
        <v>20</v>
      </c>
      <c r="V25" s="284">
        <f>'Обществознание-9 2018 расклад'!N26</f>
        <v>5</v>
      </c>
      <c r="W25" s="285">
        <f>'Обществознание-9 2019 расклад'!N26</f>
        <v>2.0019999999999998</v>
      </c>
      <c r="X25" s="285">
        <f>'Обществознание-9 2020 расклад'!N26</f>
        <v>11.0007</v>
      </c>
      <c r="Y25" s="285"/>
      <c r="Z25" s="364">
        <f>'Общестаознание-9 2022 раскл'!O25</f>
        <v>1</v>
      </c>
      <c r="AA25" s="443">
        <f>' Обществознание-9 2023 расклад'!N25</f>
        <v>1</v>
      </c>
      <c r="AB25" s="359">
        <f>'Обществознание-9 2018 расклад'!O26</f>
        <v>12.5</v>
      </c>
      <c r="AC25" s="362">
        <f>'Обществознание-9 2019 расклад'!O26</f>
        <v>4.55</v>
      </c>
      <c r="AD25" s="362">
        <f>'Обществознание-9 2020 расклад'!O26</f>
        <v>64.709999999999994</v>
      </c>
      <c r="AE25" s="286"/>
      <c r="AF25" s="456">
        <f>'Общестаознание-9 2022 раскл'!P25</f>
        <v>2.1276595744680851</v>
      </c>
      <c r="AG25" s="378">
        <f>' Обществознание-9 2023 расклад'!O25</f>
        <v>2.2222222222222223</v>
      </c>
    </row>
    <row r="26" spans="1:33" s="1" customFormat="1" ht="15" customHeight="1" x14ac:dyDescent="0.25">
      <c r="A26" s="11">
        <v>10</v>
      </c>
      <c r="B26" s="48">
        <v>20810</v>
      </c>
      <c r="C26" s="283" t="s">
        <v>155</v>
      </c>
      <c r="D26" s="284">
        <f>'Обществознание-9 2018 расклад'!K27</f>
        <v>72</v>
      </c>
      <c r="E26" s="285">
        <f>'Обществознание-9 2019 расклад'!K27</f>
        <v>35</v>
      </c>
      <c r="F26" s="285" t="s">
        <v>138</v>
      </c>
      <c r="G26" s="285"/>
      <c r="H26" s="364">
        <f>'Общестаознание-9 2022 раскл'!L26</f>
        <v>41</v>
      </c>
      <c r="I26" s="443">
        <f>' Обществознание-9 2023 расклад'!K26</f>
        <v>52</v>
      </c>
      <c r="J26" s="284">
        <f>'Обществознание-9 2018 расклад'!L27</f>
        <v>33.998400000000004</v>
      </c>
      <c r="K26" s="285">
        <f>'Обществознание-9 2019 расклад'!L27</f>
        <v>19.0015</v>
      </c>
      <c r="L26" s="285" t="s">
        <v>138</v>
      </c>
      <c r="M26" s="285"/>
      <c r="N26" s="364">
        <f>'Общестаознание-9 2022 раскл'!M26</f>
        <v>12</v>
      </c>
      <c r="O26" s="443">
        <f>' Обществознание-9 2023 расклад'!L26</f>
        <v>9</v>
      </c>
      <c r="P26" s="359">
        <f>'Обществознание-9 2018 расклад'!M27</f>
        <v>47.22</v>
      </c>
      <c r="Q26" s="362">
        <f>'Обществознание-9 2019 расклад'!M27</f>
        <v>54.29</v>
      </c>
      <c r="R26" s="362" t="s">
        <v>138</v>
      </c>
      <c r="S26" s="362"/>
      <c r="T26" s="436">
        <f>'Общестаознание-9 2022 раскл'!N26</f>
        <v>29.26829268292683</v>
      </c>
      <c r="U26" s="448">
        <f>' Обществознание-9 2023 расклад'!M26</f>
        <v>17.307692307692307</v>
      </c>
      <c r="V26" s="284">
        <f>'Обществознание-9 2018 расклад'!N27</f>
        <v>2.0015999999999998</v>
      </c>
      <c r="W26" s="285">
        <f>'Обществознание-9 2019 расклад'!N27</f>
        <v>2.9994999999999998</v>
      </c>
      <c r="X26" s="285" t="s">
        <v>138</v>
      </c>
      <c r="Y26" s="285"/>
      <c r="Z26" s="364">
        <f>'Общестаознание-9 2022 раскл'!O26</f>
        <v>0</v>
      </c>
      <c r="AA26" s="443">
        <f>' Обществознание-9 2023 расклад'!N26</f>
        <v>9</v>
      </c>
      <c r="AB26" s="359">
        <f>'Обществознание-9 2018 расклад'!O27</f>
        <v>2.78</v>
      </c>
      <c r="AC26" s="362">
        <f>'Обществознание-9 2019 расклад'!O27</f>
        <v>8.57</v>
      </c>
      <c r="AD26" s="362" t="s">
        <v>138</v>
      </c>
      <c r="AE26" s="286"/>
      <c r="AF26" s="456">
        <f>'Общестаознание-9 2022 раскл'!P26</f>
        <v>0</v>
      </c>
      <c r="AG26" s="378">
        <f>' Обществознание-9 2023 расклад'!O26</f>
        <v>17.307692307692307</v>
      </c>
    </row>
    <row r="27" spans="1:33" s="1" customFormat="1" ht="15" customHeight="1" x14ac:dyDescent="0.25">
      <c r="A27" s="11">
        <v>11</v>
      </c>
      <c r="B27" s="48">
        <v>20900</v>
      </c>
      <c r="C27" s="283" t="s">
        <v>156</v>
      </c>
      <c r="D27" s="284">
        <f>'Обществознание-9 2018 расклад'!K28</f>
        <v>35</v>
      </c>
      <c r="E27" s="285">
        <f>'Обществознание-9 2019 расклад'!K28</f>
        <v>52</v>
      </c>
      <c r="F27" s="285">
        <f>'Обществознание-9 2020 расклад'!K28</f>
        <v>116</v>
      </c>
      <c r="G27" s="285"/>
      <c r="H27" s="364">
        <f>'Общестаознание-9 2022 раскл'!L27</f>
        <v>65</v>
      </c>
      <c r="I27" s="443">
        <f>' Обществознание-9 2023 расклад'!K27</f>
        <v>99</v>
      </c>
      <c r="J27" s="284">
        <f>'Обществознание-9 2018 расклад'!L28</f>
        <v>18.000499999999999</v>
      </c>
      <c r="K27" s="285">
        <f>'Обществознание-9 2019 расклад'!L28</f>
        <v>22.999600000000001</v>
      </c>
      <c r="L27" s="285">
        <f>'Обществознание-9 2020 расклад'!L28</f>
        <v>9.9992000000000001</v>
      </c>
      <c r="M27" s="285"/>
      <c r="N27" s="364">
        <f>'Общестаознание-9 2022 раскл'!M27</f>
        <v>38.000000000000007</v>
      </c>
      <c r="O27" s="443">
        <f>' Обществознание-9 2023 расклад'!L27</f>
        <v>47</v>
      </c>
      <c r="P27" s="359">
        <f>'Обществознание-9 2018 расклад'!M28</f>
        <v>51.43</v>
      </c>
      <c r="Q27" s="362">
        <f>'Обществознание-9 2019 расклад'!M28</f>
        <v>44.230000000000004</v>
      </c>
      <c r="R27" s="362">
        <f>'Обществознание-9 2020 расклад'!M28</f>
        <v>8.6199999999999992</v>
      </c>
      <c r="S27" s="362"/>
      <c r="T27" s="436">
        <f>'Общестаознание-9 2022 раскл'!N27</f>
        <v>58.461538461538467</v>
      </c>
      <c r="U27" s="448">
        <f>' Обществознание-9 2023 расклад'!M27</f>
        <v>47.474747474747474</v>
      </c>
      <c r="V27" s="284">
        <f>'Обществознание-9 2018 расклад'!N28</f>
        <v>1.9984999999999999</v>
      </c>
      <c r="W27" s="285">
        <f>'Обществознание-9 2019 расклад'!N28</f>
        <v>0</v>
      </c>
      <c r="X27" s="285">
        <f>'Обществознание-9 2020 расклад'!N28</f>
        <v>37.003999999999998</v>
      </c>
      <c r="Y27" s="285"/>
      <c r="Z27" s="364">
        <f>'Общестаознание-9 2022 раскл'!O27</f>
        <v>0</v>
      </c>
      <c r="AA27" s="443">
        <f>' Обществознание-9 2023 расклад'!N27</f>
        <v>1</v>
      </c>
      <c r="AB27" s="359">
        <f>'Обществознание-9 2018 расклад'!O28</f>
        <v>5.71</v>
      </c>
      <c r="AC27" s="362">
        <f>'Обществознание-9 2019 расклад'!O28</f>
        <v>0</v>
      </c>
      <c r="AD27" s="362">
        <f>'Обществознание-9 2020 расклад'!O28</f>
        <v>31.9</v>
      </c>
      <c r="AE27" s="286"/>
      <c r="AF27" s="456">
        <f>'Общестаознание-9 2022 раскл'!P27</f>
        <v>0</v>
      </c>
      <c r="AG27" s="378">
        <f>' Обществознание-9 2023 расклад'!O27</f>
        <v>1.0101010101010102</v>
      </c>
    </row>
    <row r="28" spans="1:33" s="1" customFormat="1" ht="15" customHeight="1" thickBot="1" x14ac:dyDescent="0.3">
      <c r="A28" s="12">
        <v>12</v>
      </c>
      <c r="B28" s="52">
        <v>21350</v>
      </c>
      <c r="C28" s="288" t="s">
        <v>157</v>
      </c>
      <c r="D28" s="289">
        <f>'Обществознание-9 2018 расклад'!K29</f>
        <v>67</v>
      </c>
      <c r="E28" s="290">
        <f>'Обществознание-9 2019 расклад'!K29</f>
        <v>35</v>
      </c>
      <c r="F28" s="290" t="s">
        <v>138</v>
      </c>
      <c r="G28" s="290"/>
      <c r="H28" s="365">
        <f>'Общестаознание-9 2022 раскл'!L28</f>
        <v>38</v>
      </c>
      <c r="I28" s="444">
        <f>' Обществознание-9 2023 расклад'!K28</f>
        <v>38</v>
      </c>
      <c r="J28" s="289">
        <f>'Обществознание-9 2018 расклад'!L29</f>
        <v>19.001199999999997</v>
      </c>
      <c r="K28" s="290">
        <f>'Обществознание-9 2019 расклад'!L29</f>
        <v>12.999000000000001</v>
      </c>
      <c r="L28" s="290" t="s">
        <v>138</v>
      </c>
      <c r="M28" s="290"/>
      <c r="N28" s="365">
        <f>'Общестаознание-9 2022 раскл'!M28</f>
        <v>15</v>
      </c>
      <c r="O28" s="444">
        <f>' Обществознание-9 2023 расклад'!L28</f>
        <v>13</v>
      </c>
      <c r="P28" s="369">
        <f>'Обществознание-9 2018 расклад'!M29</f>
        <v>28.36</v>
      </c>
      <c r="Q28" s="291">
        <f>'Обществознание-9 2019 расклад'!M29</f>
        <v>37.14</v>
      </c>
      <c r="R28" s="291" t="s">
        <v>138</v>
      </c>
      <c r="S28" s="291"/>
      <c r="T28" s="437">
        <f>'Общестаознание-9 2022 раскл'!N28</f>
        <v>39.473684210526315</v>
      </c>
      <c r="U28" s="449">
        <f>' Обществознание-9 2023 расклад'!M28</f>
        <v>34.210526315789473</v>
      </c>
      <c r="V28" s="289">
        <f>'Обществознание-9 2018 расклад'!N29</f>
        <v>3.9999000000000002</v>
      </c>
      <c r="W28" s="290">
        <f>'Обществознание-9 2019 расклад'!N29</f>
        <v>0</v>
      </c>
      <c r="X28" s="290" t="s">
        <v>138</v>
      </c>
      <c r="Y28" s="290"/>
      <c r="Z28" s="365">
        <f>'Общестаознание-9 2022 раскл'!O28</f>
        <v>3</v>
      </c>
      <c r="AA28" s="444">
        <f>' Обществознание-9 2023 расклад'!N28</f>
        <v>0</v>
      </c>
      <c r="AB28" s="369">
        <f>'Обществознание-9 2018 расклад'!O29</f>
        <v>5.97</v>
      </c>
      <c r="AC28" s="291">
        <f>'Обществознание-9 2019 расклад'!O29</f>
        <v>0</v>
      </c>
      <c r="AD28" s="291" t="s">
        <v>138</v>
      </c>
      <c r="AE28" s="292"/>
      <c r="AF28" s="457">
        <f>'Общестаознание-9 2022 раскл'!P28</f>
        <v>7.8947368421052628</v>
      </c>
      <c r="AG28" s="379">
        <f>' Обществознание-9 2023 расклад'!O28</f>
        <v>0</v>
      </c>
    </row>
    <row r="29" spans="1:33" s="1" customFormat="1" ht="15" customHeight="1" thickBot="1" x14ac:dyDescent="0.3">
      <c r="A29" s="35"/>
      <c r="B29" s="51"/>
      <c r="C29" s="293" t="s">
        <v>103</v>
      </c>
      <c r="D29" s="384">
        <f>'Обществознание-9 2018 расклад'!K30</f>
        <v>754</v>
      </c>
      <c r="E29" s="385">
        <f>'Обществознание-9 2019 расклад'!K30</f>
        <v>840</v>
      </c>
      <c r="F29" s="385">
        <f>'Обществознание-9 2020 расклад'!K30</f>
        <v>199</v>
      </c>
      <c r="G29" s="385">
        <f>'Общестаознание-9 2021 расклад'!K30</f>
        <v>0</v>
      </c>
      <c r="H29" s="411">
        <f>'Общестаознание-9 2022 раскл'!L29</f>
        <v>737</v>
      </c>
      <c r="I29" s="441">
        <f>' Обществознание-9 2023 расклад'!K29</f>
        <v>718</v>
      </c>
      <c r="J29" s="384">
        <f>'Обществознание-9 2018 расклад'!L30</f>
        <v>402.00450000000001</v>
      </c>
      <c r="K29" s="385">
        <f>'Обществознание-9 2019 расклад'!L30</f>
        <v>473.00189999999992</v>
      </c>
      <c r="L29" s="385">
        <f>'Обществознание-9 2020 расклад'!L30</f>
        <v>33.999400000000001</v>
      </c>
      <c r="M29" s="385">
        <f>'Общестаознание-9 2021 расклад'!L30</f>
        <v>0</v>
      </c>
      <c r="N29" s="411">
        <f>'Общестаознание-9 2022 раскл'!M29</f>
        <v>383.00026000000003</v>
      </c>
      <c r="O29" s="441">
        <f>' Обществознание-9 2023 расклад'!L29</f>
        <v>321</v>
      </c>
      <c r="P29" s="412">
        <f>'Обществознание-9 2018 расклад'!M30</f>
        <v>52.282941176470601</v>
      </c>
      <c r="Q29" s="413">
        <f>'Обществознание-9 2019 расклад'!M30</f>
        <v>55.391764705882352</v>
      </c>
      <c r="R29" s="413">
        <f>'Обществознание-9 2020 расклад'!M30</f>
        <v>16.997500000000002</v>
      </c>
      <c r="S29" s="413">
        <f>'Общестаознание-9 2021 расклад'!M30</f>
        <v>0</v>
      </c>
      <c r="T29" s="435">
        <f>'Общестаознание-9 2022 раскл'!N29</f>
        <v>49.722964800526597</v>
      </c>
      <c r="U29" s="447">
        <f>' Обществознание-9 2023 расклад'!M29</f>
        <v>44.707520891364901</v>
      </c>
      <c r="V29" s="384">
        <f>'Обществознание-9 2018 расклад'!N30</f>
        <v>14.9947</v>
      </c>
      <c r="W29" s="385">
        <f>'Обществознание-9 2019 расклад'!N30</f>
        <v>16.003100000000003</v>
      </c>
      <c r="X29" s="385">
        <f>'Обществознание-9 2020 расклад'!N30</f>
        <v>27.997499999999999</v>
      </c>
      <c r="Y29" s="385">
        <f>'Общестаознание-9 2021 расклад'!N30</f>
        <v>0</v>
      </c>
      <c r="Z29" s="411">
        <f>'Общестаознание-9 2022 раскл'!O29</f>
        <v>23</v>
      </c>
      <c r="AA29" s="441">
        <f>' Обществознание-9 2023 расклад'!N29</f>
        <v>19</v>
      </c>
      <c r="AB29" s="412">
        <f>'Обществознание-9 2018 расклад'!O30</f>
        <v>2.473529411764706</v>
      </c>
      <c r="AC29" s="413">
        <f>'Обществознание-9 2019 расклад'!O30</f>
        <v>2.7323529411764698</v>
      </c>
      <c r="AD29" s="413">
        <f>'Обществознание-9 2020 расклад'!O30</f>
        <v>23.594999999999999</v>
      </c>
      <c r="AE29" s="414">
        <f>'Общестаознание-9 2021 расклад'!O30</f>
        <v>0</v>
      </c>
      <c r="AF29" s="454">
        <f>'Общестаознание-9 2022 раскл'!P29</f>
        <v>3.3560165153039669</v>
      </c>
      <c r="AG29" s="387">
        <f>' Обществознание-9 2023 расклад'!O29</f>
        <v>2.6462395543175488</v>
      </c>
    </row>
    <row r="30" spans="1:33" s="1" customFormat="1" ht="15" customHeight="1" x14ac:dyDescent="0.25">
      <c r="A30" s="10">
        <v>1</v>
      </c>
      <c r="B30" s="49">
        <v>30070</v>
      </c>
      <c r="C30" s="278" t="s">
        <v>24</v>
      </c>
      <c r="D30" s="279">
        <f>'Обществознание-9 2018 расклад'!K31</f>
        <v>64</v>
      </c>
      <c r="E30" s="280">
        <f>'Обществознание-9 2019 расклад'!K31</f>
        <v>62</v>
      </c>
      <c r="F30" s="280">
        <f>'Обществознание-9 2020 расклад'!K31</f>
        <v>81</v>
      </c>
      <c r="G30" s="280"/>
      <c r="H30" s="366">
        <f>'Общестаознание-9 2022 раскл'!L30</f>
        <v>84</v>
      </c>
      <c r="I30" s="442">
        <f>' Обществознание-9 2023 расклад'!K30</f>
        <v>64</v>
      </c>
      <c r="J30" s="279">
        <f>'Обществознание-9 2018 расклад'!L31</f>
        <v>44</v>
      </c>
      <c r="K30" s="280">
        <f>'Обществознание-9 2019 расклад'!L31</f>
        <v>40.002399999999994</v>
      </c>
      <c r="L30" s="280">
        <f>'Обществознание-9 2020 расклад'!L31</f>
        <v>13.9968</v>
      </c>
      <c r="M30" s="280"/>
      <c r="N30" s="366">
        <f>'Общестаознание-9 2022 раскл'!M30</f>
        <v>53</v>
      </c>
      <c r="O30" s="442">
        <f>' Обществознание-9 2023 расклад'!L30</f>
        <v>34</v>
      </c>
      <c r="P30" s="370">
        <f>'Обществознание-9 2018 расклад'!M31</f>
        <v>68.75</v>
      </c>
      <c r="Q30" s="281">
        <f>'Обществознание-9 2019 расклад'!M31</f>
        <v>64.52</v>
      </c>
      <c r="R30" s="281">
        <f>'Обществознание-9 2020 расклад'!M31</f>
        <v>17.28</v>
      </c>
      <c r="S30" s="281"/>
      <c r="T30" s="438">
        <f>'Общестаознание-9 2022 раскл'!N30</f>
        <v>63.095238095238095</v>
      </c>
      <c r="U30" s="450">
        <f>' Обществознание-9 2023 расклад'!M30</f>
        <v>53.125</v>
      </c>
      <c r="V30" s="279">
        <f>'Обществознание-9 2018 расклад'!N31</f>
        <v>0</v>
      </c>
      <c r="W30" s="280">
        <f>'Обществознание-9 2019 расклад'!N31</f>
        <v>0</v>
      </c>
      <c r="X30" s="280">
        <f>'Обществознание-9 2020 расклад'!N31</f>
        <v>0.99629999999999996</v>
      </c>
      <c r="Y30" s="280"/>
      <c r="Z30" s="366">
        <f>'Общестаознание-9 2022 раскл'!O30</f>
        <v>1</v>
      </c>
      <c r="AA30" s="442">
        <f>' Обществознание-9 2023 расклад'!N30</f>
        <v>0</v>
      </c>
      <c r="AB30" s="370">
        <f>'Обществознание-9 2018 расклад'!O31</f>
        <v>0</v>
      </c>
      <c r="AC30" s="281">
        <f>'Обществознание-9 2019 расклад'!O31</f>
        <v>0</v>
      </c>
      <c r="AD30" s="281">
        <f>'Обществознание-9 2020 расклад'!O31</f>
        <v>1.23</v>
      </c>
      <c r="AE30" s="282"/>
      <c r="AF30" s="455">
        <f>'Общестаознание-9 2022 раскл'!P30</f>
        <v>1.1904761904761905</v>
      </c>
      <c r="AG30" s="377">
        <f>' Обществознание-9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283" t="s">
        <v>158</v>
      </c>
      <c r="D31" s="284">
        <f>'Обществознание-9 2018 расклад'!K32</f>
        <v>51</v>
      </c>
      <c r="E31" s="285">
        <f>'Обществознание-9 2019 расклад'!K32</f>
        <v>59</v>
      </c>
      <c r="F31" s="285" t="s">
        <v>138</v>
      </c>
      <c r="G31" s="285"/>
      <c r="H31" s="364">
        <f>'Общестаознание-9 2022 раскл'!L31</f>
        <v>51</v>
      </c>
      <c r="I31" s="443">
        <f>' Обществознание-9 2023 расклад'!K31</f>
        <v>32</v>
      </c>
      <c r="J31" s="284">
        <f>'Обществознание-9 2018 расклад'!L32</f>
        <v>27.999000000000002</v>
      </c>
      <c r="K31" s="285">
        <f>'Обществознание-9 2019 расклад'!L32</f>
        <v>48.999499999999998</v>
      </c>
      <c r="L31" s="285" t="s">
        <v>138</v>
      </c>
      <c r="M31" s="285"/>
      <c r="N31" s="364">
        <f>'Общестаознание-9 2022 раскл'!M31</f>
        <v>40.000000000000007</v>
      </c>
      <c r="O31" s="443">
        <f>' Обществознание-9 2023 расклад'!L31</f>
        <v>14</v>
      </c>
      <c r="P31" s="359">
        <f>'Обществознание-9 2018 расклад'!M32</f>
        <v>54.9</v>
      </c>
      <c r="Q31" s="362">
        <f>'Обществознание-9 2019 расклад'!M32</f>
        <v>83.05</v>
      </c>
      <c r="R31" s="362" t="s">
        <v>138</v>
      </c>
      <c r="S31" s="362"/>
      <c r="T31" s="436">
        <f>'Общестаознание-9 2022 раскл'!N31</f>
        <v>78.431372549019613</v>
      </c>
      <c r="U31" s="448">
        <f>' Обществознание-9 2023 расклад'!M31</f>
        <v>43.75</v>
      </c>
      <c r="V31" s="284">
        <f>'Обществознание-9 2018 расклад'!N32</f>
        <v>0</v>
      </c>
      <c r="W31" s="285">
        <f>'Обществознание-9 2019 расклад'!N32</f>
        <v>0</v>
      </c>
      <c r="X31" s="285" t="s">
        <v>138</v>
      </c>
      <c r="Y31" s="285"/>
      <c r="Z31" s="364">
        <f>'Общестаознание-9 2022 раскл'!O31</f>
        <v>1</v>
      </c>
      <c r="AA31" s="443">
        <f>' Обществознание-9 2023 расклад'!N31</f>
        <v>2</v>
      </c>
      <c r="AB31" s="359">
        <f>'Обществознание-9 2018 расклад'!O32</f>
        <v>0</v>
      </c>
      <c r="AC31" s="362">
        <f>'Обществознание-9 2019 расклад'!O32</f>
        <v>0</v>
      </c>
      <c r="AD31" s="362" t="s">
        <v>138</v>
      </c>
      <c r="AE31" s="286"/>
      <c r="AF31" s="456">
        <f>'Общестаознание-9 2022 раскл'!P31</f>
        <v>1.9607843137254901</v>
      </c>
      <c r="AG31" s="378">
        <f>' Обществознание-9 2023 расклад'!O31</f>
        <v>6.25</v>
      </c>
    </row>
    <row r="32" spans="1:33" s="1" customFormat="1" ht="15" customHeight="1" x14ac:dyDescent="0.25">
      <c r="A32" s="11">
        <v>3</v>
      </c>
      <c r="B32" s="50">
        <v>30460</v>
      </c>
      <c r="C32" s="287" t="s">
        <v>29</v>
      </c>
      <c r="D32" s="284">
        <f>'Обществознание-9 2018 расклад'!K33</f>
        <v>62</v>
      </c>
      <c r="E32" s="285">
        <f>'Обществознание-9 2019 расклад'!K33</f>
        <v>80</v>
      </c>
      <c r="F32" s="285">
        <f>'Обществознание-9 2020 расклад'!K33</f>
        <v>26</v>
      </c>
      <c r="G32" s="285"/>
      <c r="H32" s="364">
        <f>'Общестаознание-9 2022 раскл'!L32</f>
        <v>59</v>
      </c>
      <c r="I32" s="443">
        <f>' Обществознание-9 2023 расклад'!K32</f>
        <v>54</v>
      </c>
      <c r="J32" s="284">
        <f>'Обществознание-9 2018 расклад'!L33</f>
        <v>37.999800000000008</v>
      </c>
      <c r="K32" s="285">
        <f>'Обществознание-9 2019 расклад'!L33</f>
        <v>51</v>
      </c>
      <c r="L32" s="285">
        <f>'Обществознание-9 2020 расклад'!L33</f>
        <v>4.9998000000000005</v>
      </c>
      <c r="M32" s="285"/>
      <c r="N32" s="364">
        <f>'Общестаознание-9 2022 раскл'!M32</f>
        <v>47</v>
      </c>
      <c r="O32" s="443">
        <f>' Обществознание-9 2023 расклад'!L32</f>
        <v>36</v>
      </c>
      <c r="P32" s="359">
        <f>'Обществознание-9 2018 расклад'!M33</f>
        <v>61.290000000000006</v>
      </c>
      <c r="Q32" s="362">
        <f>'Обществознание-9 2019 расклад'!M33</f>
        <v>63.75</v>
      </c>
      <c r="R32" s="362">
        <f>'Обществознание-9 2020 расклад'!M33</f>
        <v>19.23</v>
      </c>
      <c r="S32" s="362"/>
      <c r="T32" s="436">
        <f>'Общестаознание-9 2022 раскл'!N32</f>
        <v>79.66101694915254</v>
      </c>
      <c r="U32" s="448">
        <f>' Обществознание-9 2023 расклад'!M32</f>
        <v>66.666666666666671</v>
      </c>
      <c r="V32" s="284">
        <f>'Обществознание-9 2018 расклад'!N33</f>
        <v>0.99820000000000009</v>
      </c>
      <c r="W32" s="285">
        <f>'Обществознание-9 2019 расклад'!N33</f>
        <v>0</v>
      </c>
      <c r="X32" s="285">
        <f>'Обществознание-9 2020 расклад'!N33</f>
        <v>9.9996000000000009</v>
      </c>
      <c r="Y32" s="285"/>
      <c r="Z32" s="364">
        <f>'Общестаознание-9 2022 раскл'!O32</f>
        <v>0</v>
      </c>
      <c r="AA32" s="443">
        <f>' Обществознание-9 2023 расклад'!N32</f>
        <v>0</v>
      </c>
      <c r="AB32" s="359">
        <f>'Обществознание-9 2018 расклад'!O33</f>
        <v>1.61</v>
      </c>
      <c r="AC32" s="362">
        <f>'Обществознание-9 2019 расклад'!O33</f>
        <v>0</v>
      </c>
      <c r="AD32" s="362">
        <f>'Обществознание-9 2020 расклад'!O33</f>
        <v>38.46</v>
      </c>
      <c r="AE32" s="286"/>
      <c r="AF32" s="456">
        <f>'Общестаознание-9 2022 раскл'!P32</f>
        <v>0</v>
      </c>
      <c r="AG32" s="378">
        <f>' Обществознание-9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283" t="s">
        <v>159</v>
      </c>
      <c r="D33" s="284">
        <f>'Обществознание-9 2018 расклад'!K34</f>
        <v>47</v>
      </c>
      <c r="E33" s="285">
        <f>'Обществознание-9 2019 расклад'!K34</f>
        <v>43</v>
      </c>
      <c r="F33" s="285">
        <f>'Обществознание-9 2020 расклад'!K34</f>
        <v>28</v>
      </c>
      <c r="G33" s="285"/>
      <c r="H33" s="364">
        <f>'Общестаознание-9 2022 раскл'!L33</f>
        <v>61</v>
      </c>
      <c r="I33" s="443">
        <f>' Обществознание-9 2023 расклад'!K33</f>
        <v>56</v>
      </c>
      <c r="J33" s="284">
        <f>'Обществознание-9 2018 расклад'!L34</f>
        <v>28.002599999999997</v>
      </c>
      <c r="K33" s="285">
        <f>'Обществознание-9 2019 расклад'!L34</f>
        <v>25.0002</v>
      </c>
      <c r="L33" s="285">
        <f>'Обществознание-9 2020 расклад'!L34</f>
        <v>4.0011999999999999</v>
      </c>
      <c r="M33" s="285"/>
      <c r="N33" s="364">
        <f>'Общестаознание-9 2022 раскл'!M33</f>
        <v>35.000259999999997</v>
      </c>
      <c r="O33" s="443">
        <f>' Обществознание-9 2023 расклад'!L33</f>
        <v>32</v>
      </c>
      <c r="P33" s="359">
        <f>'Обществознание-9 2018 расклад'!M34</f>
        <v>59.58</v>
      </c>
      <c r="Q33" s="362">
        <f>'Обществознание-9 2019 расклад'!M34</f>
        <v>58.14</v>
      </c>
      <c r="R33" s="362">
        <f>'Обществознание-9 2020 расклад'!M34</f>
        <v>14.290000000000001</v>
      </c>
      <c r="S33" s="362"/>
      <c r="T33" s="436">
        <f>'Общестаознание-9 2022 раскл'!N33</f>
        <v>57.377475409836066</v>
      </c>
      <c r="U33" s="448">
        <f>' Обществознание-9 2023 расклад'!M33</f>
        <v>57.142857142857146</v>
      </c>
      <c r="V33" s="284">
        <f>'Обществознание-9 2018 расклад'!N34</f>
        <v>0</v>
      </c>
      <c r="W33" s="285">
        <f>'Обществознание-9 2019 расклад'!N34</f>
        <v>1.0019</v>
      </c>
      <c r="X33" s="285">
        <f>'Обществознание-9 2020 расклад'!N34</f>
        <v>14</v>
      </c>
      <c r="Y33" s="285"/>
      <c r="Z33" s="364">
        <f>'Общестаознание-9 2022 раскл'!O33</f>
        <v>0</v>
      </c>
      <c r="AA33" s="443">
        <f>' Обществознание-9 2023 расклад'!N33</f>
        <v>0</v>
      </c>
      <c r="AB33" s="359">
        <f>'Обществознание-9 2018 расклад'!O34</f>
        <v>0</v>
      </c>
      <c r="AC33" s="362">
        <f>'Обществознание-9 2019 расклад'!O34</f>
        <v>2.33</v>
      </c>
      <c r="AD33" s="362">
        <f>'Обществознание-9 2020 расклад'!O34</f>
        <v>50</v>
      </c>
      <c r="AE33" s="286"/>
      <c r="AF33" s="456">
        <f>'Общестаознание-9 2022 раскл'!P33</f>
        <v>0</v>
      </c>
      <c r="AG33" s="378">
        <f>' Обществознание-9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283" t="s">
        <v>37</v>
      </c>
      <c r="D34" s="284">
        <f>'Обществознание-9 2018 расклад'!K35</f>
        <v>89</v>
      </c>
      <c r="E34" s="285">
        <f>'Обществознание-9 2019 расклад'!K35</f>
        <v>66</v>
      </c>
      <c r="F34" s="285" t="s">
        <v>138</v>
      </c>
      <c r="G34" s="285"/>
      <c r="H34" s="364">
        <f>'Общестаознание-9 2022 раскл'!L34</f>
        <v>50</v>
      </c>
      <c r="I34" s="443">
        <f>' Обществознание-9 2023 расклад'!K34</f>
        <v>61</v>
      </c>
      <c r="J34" s="284">
        <f>'Обществознание-9 2018 расклад'!L35</f>
        <v>44.001599999999996</v>
      </c>
      <c r="K34" s="285">
        <f>'Обществознание-9 2019 расклад'!L35</f>
        <v>46.001999999999995</v>
      </c>
      <c r="L34" s="285" t="s">
        <v>138</v>
      </c>
      <c r="M34" s="285"/>
      <c r="N34" s="364">
        <f>'Общестаознание-9 2022 раскл'!M34</f>
        <v>25</v>
      </c>
      <c r="O34" s="443">
        <f>' Обществознание-9 2023 расклад'!L34</f>
        <v>21</v>
      </c>
      <c r="P34" s="359">
        <f>'Обществознание-9 2018 расклад'!M35</f>
        <v>49.44</v>
      </c>
      <c r="Q34" s="362">
        <f>'Обществознание-9 2019 расклад'!M35</f>
        <v>69.7</v>
      </c>
      <c r="R34" s="362" t="s">
        <v>138</v>
      </c>
      <c r="S34" s="362"/>
      <c r="T34" s="436">
        <f>'Общестаознание-9 2022 раскл'!N34</f>
        <v>50</v>
      </c>
      <c r="U34" s="448">
        <f>' Обществознание-9 2023 расклад'!M34</f>
        <v>34.42622950819672</v>
      </c>
      <c r="V34" s="284">
        <f>'Обществознание-9 2018 расклад'!N35</f>
        <v>0.99680000000000002</v>
      </c>
      <c r="W34" s="285">
        <f>'Обществознание-9 2019 расклад'!N35</f>
        <v>0</v>
      </c>
      <c r="X34" s="285" t="s">
        <v>138</v>
      </c>
      <c r="Y34" s="285"/>
      <c r="Z34" s="364">
        <f>'Общестаознание-9 2022 раскл'!O34</f>
        <v>1</v>
      </c>
      <c r="AA34" s="443">
        <f>' Обществознание-9 2023 расклад'!N34</f>
        <v>4</v>
      </c>
      <c r="AB34" s="359">
        <f>'Обществознание-9 2018 расклад'!O35</f>
        <v>1.1200000000000001</v>
      </c>
      <c r="AC34" s="362">
        <f>'Обществознание-9 2019 расклад'!O35</f>
        <v>0</v>
      </c>
      <c r="AD34" s="362" t="s">
        <v>138</v>
      </c>
      <c r="AE34" s="286"/>
      <c r="AF34" s="456">
        <f>'Общестаознание-9 2022 раскл'!P34</f>
        <v>2</v>
      </c>
      <c r="AG34" s="378">
        <f>' Обществознание-9 2023 расклад'!O34</f>
        <v>6.557377049180328</v>
      </c>
    </row>
    <row r="35" spans="1:33" s="1" customFormat="1" ht="15" customHeight="1" x14ac:dyDescent="0.25">
      <c r="A35" s="11">
        <v>6</v>
      </c>
      <c r="B35" s="48">
        <v>30130</v>
      </c>
      <c r="C35" s="283" t="s">
        <v>25</v>
      </c>
      <c r="D35" s="284">
        <f>'Обществознание-9 2018 расклад'!K36</f>
        <v>17</v>
      </c>
      <c r="E35" s="285">
        <f>'Обществознание-9 2019 расклад'!K36</f>
        <v>20</v>
      </c>
      <c r="F35" s="285" t="s">
        <v>138</v>
      </c>
      <c r="G35" s="285"/>
      <c r="H35" s="364">
        <f>'Общестаознание-9 2022 раскл'!L35</f>
        <v>25</v>
      </c>
      <c r="I35" s="443">
        <f>' Обществознание-9 2023 расклад'!K35</f>
        <v>14</v>
      </c>
      <c r="J35" s="284">
        <f>'Обществознание-9 2018 расклад'!L36</f>
        <v>3.0004999999999997</v>
      </c>
      <c r="K35" s="285">
        <f>'Обществознание-9 2019 расклад'!L36</f>
        <v>5</v>
      </c>
      <c r="L35" s="285" t="s">
        <v>138</v>
      </c>
      <c r="M35" s="285"/>
      <c r="N35" s="364">
        <f>'Общестаознание-9 2022 раскл'!M35</f>
        <v>10</v>
      </c>
      <c r="O35" s="443">
        <f>' Обществознание-9 2023 расклад'!L35</f>
        <v>4</v>
      </c>
      <c r="P35" s="359">
        <f>'Обществознание-9 2018 расклад'!M36</f>
        <v>17.649999999999999</v>
      </c>
      <c r="Q35" s="362">
        <f>'Обществознание-9 2019 расклад'!M36</f>
        <v>25</v>
      </c>
      <c r="R35" s="362" t="s">
        <v>138</v>
      </c>
      <c r="S35" s="362"/>
      <c r="T35" s="436">
        <f>'Общестаознание-9 2022 раскл'!N35</f>
        <v>40</v>
      </c>
      <c r="U35" s="448">
        <f>' Обществознание-9 2023 расклад'!M35</f>
        <v>28.571428571428573</v>
      </c>
      <c r="V35" s="284">
        <f>'Обществознание-9 2018 расклад'!N36</f>
        <v>0.99959999999999993</v>
      </c>
      <c r="W35" s="285">
        <f>'Обществознание-9 2019 расклад'!N36</f>
        <v>1</v>
      </c>
      <c r="X35" s="285" t="s">
        <v>138</v>
      </c>
      <c r="Y35" s="285"/>
      <c r="Z35" s="364">
        <f>'Общестаознание-9 2022 раскл'!O35</f>
        <v>3</v>
      </c>
      <c r="AA35" s="443">
        <f>' Обществознание-9 2023 расклад'!N35</f>
        <v>0</v>
      </c>
      <c r="AB35" s="359">
        <f>'Обществознание-9 2018 расклад'!O36</f>
        <v>5.88</v>
      </c>
      <c r="AC35" s="362">
        <f>'Обществознание-9 2019 расклад'!O36</f>
        <v>5</v>
      </c>
      <c r="AD35" s="362" t="s">
        <v>138</v>
      </c>
      <c r="AE35" s="286"/>
      <c r="AF35" s="456">
        <f>'Общестаознание-9 2022 раскл'!P35</f>
        <v>12</v>
      </c>
      <c r="AG35" s="378">
        <f>' Обществознание-9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283" t="s">
        <v>160</v>
      </c>
      <c r="D36" s="284">
        <f>'Обществознание-9 2018 расклад'!K37</f>
        <v>31</v>
      </c>
      <c r="E36" s="285">
        <f>'Обществознание-9 2019 расклад'!K37</f>
        <v>34</v>
      </c>
      <c r="F36" s="285">
        <f>'Обществознание-9 2020 расклад'!K37</f>
        <v>64</v>
      </c>
      <c r="G36" s="285"/>
      <c r="H36" s="364">
        <f>'Общестаознание-9 2022 раскл'!L36</f>
        <v>26</v>
      </c>
      <c r="I36" s="443">
        <f>' Обществознание-9 2023 расклад'!K36</f>
        <v>45</v>
      </c>
      <c r="J36" s="284">
        <f>'Обществознание-9 2018 расклад'!L37</f>
        <v>17.000399999999999</v>
      </c>
      <c r="K36" s="285">
        <f>'Обществознание-9 2019 расклад'!L37</f>
        <v>21.998000000000001</v>
      </c>
      <c r="L36" s="285">
        <f>'Обществознание-9 2020 расклад'!L37</f>
        <v>11.001600000000002</v>
      </c>
      <c r="M36" s="285"/>
      <c r="N36" s="364">
        <f>'Общестаознание-9 2022 раскл'!M36</f>
        <v>18</v>
      </c>
      <c r="O36" s="443">
        <f>' Обществознание-9 2023 расклад'!L36</f>
        <v>23</v>
      </c>
      <c r="P36" s="359">
        <f>'Обществознание-9 2018 расклад'!M37</f>
        <v>54.839999999999996</v>
      </c>
      <c r="Q36" s="362">
        <f>'Обществознание-9 2019 расклад'!M37</f>
        <v>64.7</v>
      </c>
      <c r="R36" s="362">
        <f>'Обществознание-9 2020 расклад'!M37</f>
        <v>17.190000000000001</v>
      </c>
      <c r="S36" s="362"/>
      <c r="T36" s="436">
        <f>'Общестаознание-9 2022 раскл'!N36</f>
        <v>69.230769230769226</v>
      </c>
      <c r="U36" s="448">
        <f>' Обществознание-9 2023 расклад'!M36</f>
        <v>51.111111111111114</v>
      </c>
      <c r="V36" s="284">
        <f>'Обществознание-9 2018 расклад'!N37</f>
        <v>0</v>
      </c>
      <c r="W36" s="285">
        <f>'Обществознание-9 2019 расклад'!N37</f>
        <v>0</v>
      </c>
      <c r="X36" s="285">
        <f>'Обществознание-9 2020 расклад'!N37</f>
        <v>3.0016000000000003</v>
      </c>
      <c r="Y36" s="285"/>
      <c r="Z36" s="364">
        <f>'Общестаознание-9 2022 раскл'!O36</f>
        <v>0</v>
      </c>
      <c r="AA36" s="443">
        <f>' Обществознание-9 2023 расклад'!N36</f>
        <v>0</v>
      </c>
      <c r="AB36" s="359">
        <f>'Обществознание-9 2018 расклад'!O37</f>
        <v>0</v>
      </c>
      <c r="AC36" s="362">
        <f>'Обществознание-9 2019 расклад'!O37</f>
        <v>0</v>
      </c>
      <c r="AD36" s="362">
        <f>'Обществознание-9 2020 расклад'!O37</f>
        <v>4.6900000000000004</v>
      </c>
      <c r="AE36" s="286"/>
      <c r="AF36" s="456">
        <f>'Общестаознание-9 2022 раскл'!P36</f>
        <v>0</v>
      </c>
      <c r="AG36" s="378">
        <f>' Обществознание-9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283" t="s">
        <v>27</v>
      </c>
      <c r="D37" s="284">
        <f>'Обществознание-9 2018 расклад'!K38</f>
        <v>20</v>
      </c>
      <c r="E37" s="285">
        <f>'Обществознание-9 2019 расклад'!K38</f>
        <v>14</v>
      </c>
      <c r="F37" s="285" t="s">
        <v>138</v>
      </c>
      <c r="G37" s="285"/>
      <c r="H37" s="364">
        <f>'Общестаознание-9 2022 раскл'!L37</f>
        <v>22</v>
      </c>
      <c r="I37" s="443">
        <f>' Обществознание-9 2023 расклад'!K37</f>
        <v>28</v>
      </c>
      <c r="J37" s="284">
        <f>'Обществознание-9 2018 расклад'!L38</f>
        <v>14</v>
      </c>
      <c r="K37" s="285">
        <f>'Обществознание-9 2019 расклад'!L38</f>
        <v>4.9993999999999996</v>
      </c>
      <c r="L37" s="285" t="s">
        <v>138</v>
      </c>
      <c r="M37" s="285"/>
      <c r="N37" s="364">
        <f>'Общестаознание-9 2022 раскл'!M37</f>
        <v>7.9999999999999991</v>
      </c>
      <c r="O37" s="443">
        <f>' Обществознание-9 2023 расклад'!L37</f>
        <v>11</v>
      </c>
      <c r="P37" s="359">
        <f>'Обществознание-9 2018 расклад'!M38</f>
        <v>70</v>
      </c>
      <c r="Q37" s="362">
        <f>'Обществознание-9 2019 расклад'!M38</f>
        <v>35.71</v>
      </c>
      <c r="R37" s="362" t="s">
        <v>138</v>
      </c>
      <c r="S37" s="362"/>
      <c r="T37" s="436">
        <f>'Общестаознание-9 2022 раскл'!N37</f>
        <v>36.36363636363636</v>
      </c>
      <c r="U37" s="448">
        <f>' Обществознание-9 2023 расклад'!M37</f>
        <v>39.285714285714285</v>
      </c>
      <c r="V37" s="284">
        <f>'Обществознание-9 2018 расклад'!N38</f>
        <v>0</v>
      </c>
      <c r="W37" s="285">
        <f>'Обществознание-9 2019 расклад'!N38</f>
        <v>2.0005999999999999</v>
      </c>
      <c r="X37" s="285" t="s">
        <v>138</v>
      </c>
      <c r="Y37" s="285"/>
      <c r="Z37" s="364">
        <f>'Общестаознание-9 2022 раскл'!O37</f>
        <v>1.0000000000000002</v>
      </c>
      <c r="AA37" s="443">
        <f>' Обществознание-9 2023 расклад'!N37</f>
        <v>0</v>
      </c>
      <c r="AB37" s="359">
        <f>'Обществознание-9 2018 расклад'!O38</f>
        <v>0</v>
      </c>
      <c r="AC37" s="362">
        <f>'Обществознание-9 2019 расклад'!O38</f>
        <v>14.29</v>
      </c>
      <c r="AD37" s="362" t="s">
        <v>138</v>
      </c>
      <c r="AE37" s="286"/>
      <c r="AF37" s="456">
        <f>'Общестаознание-9 2022 раскл'!P37</f>
        <v>4.5454545454545459</v>
      </c>
      <c r="AG37" s="378">
        <f>' Обществознание-9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283" t="s">
        <v>28</v>
      </c>
      <c r="D38" s="284">
        <f>'Обществознание-9 2018 расклад'!K39</f>
        <v>26</v>
      </c>
      <c r="E38" s="285">
        <f>'Обществознание-9 2019 расклад'!K39</f>
        <v>43</v>
      </c>
      <c r="F38" s="285" t="s">
        <v>138</v>
      </c>
      <c r="G38" s="285"/>
      <c r="H38" s="364">
        <f>'Общестаознание-9 2022 раскл'!L38</f>
        <v>53</v>
      </c>
      <c r="I38" s="443">
        <f>' Обществознание-9 2023 расклад'!K38</f>
        <v>28</v>
      </c>
      <c r="J38" s="284">
        <f>'Обществознание-9 2018 расклад'!L39</f>
        <v>16.000399999999999</v>
      </c>
      <c r="K38" s="285">
        <f>'Обществознание-9 2019 расклад'!L39</f>
        <v>23.9983</v>
      </c>
      <c r="L38" s="285" t="s">
        <v>138</v>
      </c>
      <c r="M38" s="285"/>
      <c r="N38" s="364">
        <f>'Общестаознание-9 2022 раскл'!M38</f>
        <v>16</v>
      </c>
      <c r="O38" s="443">
        <f>' Обществознание-9 2023 расклад'!L38</f>
        <v>7</v>
      </c>
      <c r="P38" s="359">
        <f>'Обществознание-9 2018 расклад'!M39</f>
        <v>61.54</v>
      </c>
      <c r="Q38" s="362">
        <f>'Обществознание-9 2019 расклад'!M39</f>
        <v>55.809999999999995</v>
      </c>
      <c r="R38" s="362" t="s">
        <v>138</v>
      </c>
      <c r="S38" s="362"/>
      <c r="T38" s="436">
        <f>'Общестаознание-9 2022 раскл'!N38</f>
        <v>30.188679245283019</v>
      </c>
      <c r="U38" s="448">
        <f>' Обществознание-9 2023 расклад'!M38</f>
        <v>25</v>
      </c>
      <c r="V38" s="284">
        <f>'Обществознание-9 2018 расклад'!N39</f>
        <v>0</v>
      </c>
      <c r="W38" s="285">
        <f>'Обществознание-9 2019 расклад'!N39</f>
        <v>1.9995000000000003</v>
      </c>
      <c r="X38" s="285" t="s">
        <v>138</v>
      </c>
      <c r="Y38" s="285"/>
      <c r="Z38" s="364">
        <f>'Общестаознание-9 2022 раскл'!O38</f>
        <v>3</v>
      </c>
      <c r="AA38" s="443">
        <f>' Обществознание-9 2023 расклад'!N38</f>
        <v>3</v>
      </c>
      <c r="AB38" s="359">
        <f>'Обществознание-9 2018 расклад'!O39</f>
        <v>0</v>
      </c>
      <c r="AC38" s="362">
        <f>'Обществознание-9 2019 расклад'!O39</f>
        <v>4.6500000000000004</v>
      </c>
      <c r="AD38" s="362" t="s">
        <v>138</v>
      </c>
      <c r="AE38" s="286"/>
      <c r="AF38" s="456">
        <f>'Общестаознание-9 2022 раскл'!P38</f>
        <v>5.6603773584905657</v>
      </c>
      <c r="AG38" s="378">
        <f>' Обществознание-9 2023 расклад'!O38</f>
        <v>10.714285714285714</v>
      </c>
    </row>
    <row r="39" spans="1:33" s="1" customFormat="1" ht="15" customHeight="1" x14ac:dyDescent="0.25">
      <c r="A39" s="11">
        <v>10</v>
      </c>
      <c r="B39" s="48">
        <v>30500</v>
      </c>
      <c r="C39" s="283" t="s">
        <v>161</v>
      </c>
      <c r="D39" s="284">
        <f>'Обществознание-9 2018 расклад'!K40</f>
        <v>28</v>
      </c>
      <c r="E39" s="285">
        <f>'Обществознание-9 2019 расклад'!K40</f>
        <v>27</v>
      </c>
      <c r="F39" s="285" t="s">
        <v>138</v>
      </c>
      <c r="G39" s="285"/>
      <c r="H39" s="364">
        <f>'Общестаознание-9 2022 раскл'!L39</f>
        <v>23</v>
      </c>
      <c r="I39" s="443">
        <f>' Обществознание-9 2023 расклад'!K39</f>
        <v>20</v>
      </c>
      <c r="J39" s="284">
        <f>'Обществознание-9 2018 расклад'!L40</f>
        <v>12.0008</v>
      </c>
      <c r="K39" s="285">
        <f>'Обществознание-9 2019 расклад'!L40</f>
        <v>8.9991000000000003</v>
      </c>
      <c r="L39" s="285" t="s">
        <v>138</v>
      </c>
      <c r="M39" s="285"/>
      <c r="N39" s="364">
        <f>'Общестаознание-9 2022 раскл'!M39</f>
        <v>5</v>
      </c>
      <c r="O39" s="443">
        <f>' Обществознание-9 2023 расклад'!L39</f>
        <v>1</v>
      </c>
      <c r="P39" s="359">
        <f>'Обществознание-9 2018 расклад'!M40</f>
        <v>42.86</v>
      </c>
      <c r="Q39" s="362">
        <f>'Обществознание-9 2019 расклад'!M40</f>
        <v>33.33</v>
      </c>
      <c r="R39" s="362" t="s">
        <v>138</v>
      </c>
      <c r="S39" s="362"/>
      <c r="T39" s="436">
        <f>'Общестаознание-9 2022 раскл'!N39</f>
        <v>21.739130434782609</v>
      </c>
      <c r="U39" s="448">
        <f>' Обществознание-9 2023 расклад'!M39</f>
        <v>5</v>
      </c>
      <c r="V39" s="284">
        <f>'Обществознание-9 2018 расклад'!N40</f>
        <v>4.0011999999999999</v>
      </c>
      <c r="W39" s="285">
        <f>'Обществознание-9 2019 расклад'!N40</f>
        <v>2.0007000000000001</v>
      </c>
      <c r="X39" s="285" t="s">
        <v>138</v>
      </c>
      <c r="Y39" s="285"/>
      <c r="Z39" s="364">
        <f>'Общестаознание-9 2022 раскл'!O39</f>
        <v>2</v>
      </c>
      <c r="AA39" s="443">
        <f>' Обществознание-9 2023 расклад'!N39</f>
        <v>2</v>
      </c>
      <c r="AB39" s="359">
        <f>'Обществознание-9 2018 расклад'!O40</f>
        <v>14.29</v>
      </c>
      <c r="AC39" s="362">
        <f>'Обществознание-9 2019 расклад'!O40</f>
        <v>7.41</v>
      </c>
      <c r="AD39" s="362" t="s">
        <v>138</v>
      </c>
      <c r="AE39" s="286"/>
      <c r="AF39" s="456">
        <f>'Общестаознание-9 2022 раскл'!P39</f>
        <v>8.695652173913043</v>
      </c>
      <c r="AG39" s="378">
        <f>' Обществознание-9 2023 расклад'!O39</f>
        <v>10</v>
      </c>
    </row>
    <row r="40" spans="1:33" s="1" customFormat="1" ht="15" customHeight="1" x14ac:dyDescent="0.25">
      <c r="A40" s="11">
        <v>11</v>
      </c>
      <c r="B40" s="48">
        <v>30530</v>
      </c>
      <c r="C40" s="283" t="s">
        <v>162</v>
      </c>
      <c r="D40" s="284">
        <f>'Обществознание-9 2018 расклад'!K41</f>
        <v>39</v>
      </c>
      <c r="E40" s="285">
        <f>'Обществознание-9 2019 расклад'!K41</f>
        <v>71</v>
      </c>
      <c r="F40" s="285" t="s">
        <v>138</v>
      </c>
      <c r="G40" s="285"/>
      <c r="H40" s="364">
        <f>'Общестаознание-9 2022 раскл'!L40</f>
        <v>52</v>
      </c>
      <c r="I40" s="443">
        <f>' Обществознание-9 2023 расклад'!K40</f>
        <v>67</v>
      </c>
      <c r="J40" s="284">
        <f>'Обществознание-9 2018 расклад'!L41</f>
        <v>12.998699999999999</v>
      </c>
      <c r="K40" s="285">
        <f>'Обществознание-9 2019 расклад'!L41</f>
        <v>30.004600000000003</v>
      </c>
      <c r="L40" s="285" t="s">
        <v>138</v>
      </c>
      <c r="M40" s="285"/>
      <c r="N40" s="364">
        <f>'Общестаознание-9 2022 раскл'!M40</f>
        <v>18</v>
      </c>
      <c r="O40" s="443">
        <f>' Обществознание-9 2023 расклад'!L40</f>
        <v>29</v>
      </c>
      <c r="P40" s="359">
        <f>'Обществознание-9 2018 расклад'!M41</f>
        <v>33.33</v>
      </c>
      <c r="Q40" s="362">
        <f>'Обществознание-9 2019 расклад'!M41</f>
        <v>42.260000000000005</v>
      </c>
      <c r="R40" s="362" t="s">
        <v>138</v>
      </c>
      <c r="S40" s="362"/>
      <c r="T40" s="436">
        <f>'Общестаознание-9 2022 раскл'!N40</f>
        <v>34.615384615384613</v>
      </c>
      <c r="U40" s="448">
        <f>' Обществознание-9 2023 расклад'!M40</f>
        <v>43.28358208955224</v>
      </c>
      <c r="V40" s="284">
        <f>'Обществознание-9 2018 расклад'!N41</f>
        <v>0.99840000000000007</v>
      </c>
      <c r="W40" s="285">
        <f>'Обществознание-9 2019 расклад'!N41</f>
        <v>1.0011000000000001</v>
      </c>
      <c r="X40" s="285" t="s">
        <v>138</v>
      </c>
      <c r="Y40" s="285"/>
      <c r="Z40" s="364">
        <f>'Общестаознание-9 2022 раскл'!O40</f>
        <v>0</v>
      </c>
      <c r="AA40" s="443">
        <f>' Обществознание-9 2023 расклад'!N40</f>
        <v>1</v>
      </c>
      <c r="AB40" s="359">
        <f>'Обществознание-9 2018 расклад'!O41</f>
        <v>2.56</v>
      </c>
      <c r="AC40" s="362">
        <f>'Обществознание-9 2019 расклад'!O41</f>
        <v>1.41</v>
      </c>
      <c r="AD40" s="362" t="s">
        <v>138</v>
      </c>
      <c r="AE40" s="286"/>
      <c r="AF40" s="456">
        <f>'Общестаознание-9 2022 раскл'!P40</f>
        <v>0</v>
      </c>
      <c r="AG40" s="378">
        <f>' Обществознание-9 2023 расклад'!O40</f>
        <v>1.4925373134328359</v>
      </c>
    </row>
    <row r="41" spans="1:33" s="1" customFormat="1" ht="15" customHeight="1" x14ac:dyDescent="0.25">
      <c r="A41" s="11">
        <v>12</v>
      </c>
      <c r="B41" s="48">
        <v>30640</v>
      </c>
      <c r="C41" s="283" t="s">
        <v>32</v>
      </c>
      <c r="D41" s="284">
        <f>'Обществознание-9 2018 расклад'!K42</f>
        <v>36</v>
      </c>
      <c r="E41" s="285">
        <f>'Обществознание-9 2019 расклад'!K42</f>
        <v>40</v>
      </c>
      <c r="F41" s="285" t="s">
        <v>138</v>
      </c>
      <c r="G41" s="285"/>
      <c r="H41" s="364">
        <f>'Общестаознание-9 2022 раскл'!L41</f>
        <v>34</v>
      </c>
      <c r="I41" s="443">
        <f>' Обществознание-9 2023 расклад'!K41</f>
        <v>61</v>
      </c>
      <c r="J41" s="284">
        <f>'Обществознание-9 2018 расклад'!L42</f>
        <v>25.002000000000002</v>
      </c>
      <c r="K41" s="285">
        <f>'Обществознание-9 2019 расклад'!L42</f>
        <v>28</v>
      </c>
      <c r="L41" s="285" t="s">
        <v>138</v>
      </c>
      <c r="M41" s="285"/>
      <c r="N41" s="364">
        <f>'Общестаознание-9 2022 раскл'!M41</f>
        <v>25</v>
      </c>
      <c r="O41" s="443">
        <f>' Обществознание-9 2023 расклад'!L41</f>
        <v>26</v>
      </c>
      <c r="P41" s="359">
        <f>'Обществознание-9 2018 расклад'!M42</f>
        <v>69.45</v>
      </c>
      <c r="Q41" s="362">
        <f>'Обществознание-9 2019 расклад'!M42</f>
        <v>70</v>
      </c>
      <c r="R41" s="362" t="s">
        <v>138</v>
      </c>
      <c r="S41" s="362"/>
      <c r="T41" s="436">
        <f>'Общестаознание-9 2022 раскл'!N41</f>
        <v>73.529411764705884</v>
      </c>
      <c r="U41" s="448">
        <f>' Обществознание-9 2023 расклад'!M41</f>
        <v>42.622950819672134</v>
      </c>
      <c r="V41" s="284">
        <f>'Обществознание-9 2018 расклад'!N42</f>
        <v>1.0007999999999999</v>
      </c>
      <c r="W41" s="285">
        <f>'Обществознание-9 2019 расклад'!N42</f>
        <v>1</v>
      </c>
      <c r="X41" s="285" t="s">
        <v>138</v>
      </c>
      <c r="Y41" s="285"/>
      <c r="Z41" s="364">
        <f>'Общестаознание-9 2022 раскл'!O41</f>
        <v>0</v>
      </c>
      <c r="AA41" s="443">
        <f>' Обществознание-9 2023 расклад'!N41</f>
        <v>0</v>
      </c>
      <c r="AB41" s="359">
        <f>'Обществознание-9 2018 расклад'!O42</f>
        <v>2.78</v>
      </c>
      <c r="AC41" s="362">
        <f>'Обществознание-9 2019 расклад'!O42</f>
        <v>2.5</v>
      </c>
      <c r="AD41" s="362" t="s">
        <v>138</v>
      </c>
      <c r="AE41" s="286"/>
      <c r="AF41" s="456">
        <f>'Общестаознание-9 2022 раскл'!P41</f>
        <v>0</v>
      </c>
      <c r="AG41" s="378">
        <f>' Обществознание-9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283" t="s">
        <v>163</v>
      </c>
      <c r="D42" s="284">
        <f>'Обществознание-9 2018 расклад'!K43</f>
        <v>35</v>
      </c>
      <c r="E42" s="285">
        <f>'Обществознание-9 2019 расклад'!K43</f>
        <v>62</v>
      </c>
      <c r="F42" s="285" t="s">
        <v>138</v>
      </c>
      <c r="G42" s="285"/>
      <c r="H42" s="364">
        <f>'Общестаознание-9 2022 раскл'!L42</f>
        <v>48</v>
      </c>
      <c r="I42" s="443">
        <f>' Обществознание-9 2023 расклад'!K42</f>
        <v>47</v>
      </c>
      <c r="J42" s="284">
        <f>'Обществознание-9 2018 расклад'!L43</f>
        <v>14</v>
      </c>
      <c r="K42" s="285">
        <f>'Обществознание-9 2019 расклад'!L43</f>
        <v>26.002799999999997</v>
      </c>
      <c r="L42" s="285" t="s">
        <v>138</v>
      </c>
      <c r="M42" s="285"/>
      <c r="N42" s="364">
        <f>'Общестаознание-9 2022 раскл'!M42</f>
        <v>15</v>
      </c>
      <c r="O42" s="443">
        <f>' Обществознание-9 2023 расклад'!L42</f>
        <v>21</v>
      </c>
      <c r="P42" s="359">
        <f>'Обществознание-9 2018 расклад'!M43</f>
        <v>40</v>
      </c>
      <c r="Q42" s="362">
        <f>'Обществознание-9 2019 расклад'!M43</f>
        <v>41.94</v>
      </c>
      <c r="R42" s="362" t="s">
        <v>138</v>
      </c>
      <c r="S42" s="362"/>
      <c r="T42" s="436">
        <f>'Общестаознание-9 2022 раскл'!N42</f>
        <v>31.25</v>
      </c>
      <c r="U42" s="448">
        <f>' Обществознание-9 2023 расклад'!M42</f>
        <v>44.680851063829785</v>
      </c>
      <c r="V42" s="284">
        <f>'Обществознание-9 2018 расклад'!N43</f>
        <v>4.0004999999999997</v>
      </c>
      <c r="W42" s="285">
        <f>'Обществознание-9 2019 расклад'!N43</f>
        <v>3.9990000000000006</v>
      </c>
      <c r="X42" s="285" t="s">
        <v>138</v>
      </c>
      <c r="Y42" s="285"/>
      <c r="Z42" s="364">
        <f>'Общестаознание-9 2022 раскл'!O42</f>
        <v>3</v>
      </c>
      <c r="AA42" s="443">
        <f>' Обществознание-9 2023 расклад'!N42</f>
        <v>2</v>
      </c>
      <c r="AB42" s="359">
        <f>'Обществознание-9 2018 расклад'!O43</f>
        <v>11.43</v>
      </c>
      <c r="AC42" s="362">
        <f>'Обществознание-9 2019 расклад'!O43</f>
        <v>6.45</v>
      </c>
      <c r="AD42" s="362" t="s">
        <v>138</v>
      </c>
      <c r="AE42" s="286"/>
      <c r="AF42" s="456">
        <f>'Общестаознание-9 2022 раскл'!P42</f>
        <v>6.25</v>
      </c>
      <c r="AG42" s="378">
        <f>' Обществознание-9 2023 расклад'!O42</f>
        <v>4.2553191489361701</v>
      </c>
    </row>
    <row r="43" spans="1:33" s="1" customFormat="1" ht="15" customHeight="1" x14ac:dyDescent="0.25">
      <c r="A43" s="11">
        <v>14</v>
      </c>
      <c r="B43" s="48">
        <v>30790</v>
      </c>
      <c r="C43" s="283" t="s">
        <v>34</v>
      </c>
      <c r="D43" s="284">
        <f>'Обществознание-9 2018 расклад'!K44</f>
        <v>11</v>
      </c>
      <c r="E43" s="285">
        <f>'Обществознание-9 2019 расклад'!K44</f>
        <v>51</v>
      </c>
      <c r="F43" s="285" t="s">
        <v>138</v>
      </c>
      <c r="G43" s="285"/>
      <c r="H43" s="364">
        <f>'Общестаознание-9 2022 раскл'!L43</f>
        <v>24</v>
      </c>
      <c r="I43" s="443">
        <f>' Обществознание-9 2023 расклад'!K43</f>
        <v>26</v>
      </c>
      <c r="J43" s="284">
        <f>'Обществознание-9 2018 расклад'!L44</f>
        <v>4.9995000000000003</v>
      </c>
      <c r="K43" s="285">
        <f>'Обществознание-9 2019 расклад'!L44</f>
        <v>25.9998</v>
      </c>
      <c r="L43" s="285" t="s">
        <v>138</v>
      </c>
      <c r="M43" s="285"/>
      <c r="N43" s="364">
        <f>'Общестаознание-9 2022 раскл'!M43</f>
        <v>8</v>
      </c>
      <c r="O43" s="443">
        <f>' Обществознание-9 2023 расклад'!L43</f>
        <v>13</v>
      </c>
      <c r="P43" s="359">
        <f>'Обществознание-9 2018 расклад'!M44</f>
        <v>45.45</v>
      </c>
      <c r="Q43" s="362">
        <f>'Обществознание-9 2019 расклад'!M44</f>
        <v>50.980000000000004</v>
      </c>
      <c r="R43" s="362" t="s">
        <v>138</v>
      </c>
      <c r="S43" s="362"/>
      <c r="T43" s="436">
        <f>'Общестаознание-9 2022 раскл'!N43</f>
        <v>33.333333333333336</v>
      </c>
      <c r="U43" s="448">
        <f>' Обществознание-9 2023 расклад'!M43</f>
        <v>50</v>
      </c>
      <c r="V43" s="284">
        <f>'Обществознание-9 2018 расклад'!N44</f>
        <v>0</v>
      </c>
      <c r="W43" s="285">
        <f>'Обществознание-9 2019 расклад'!N44</f>
        <v>0</v>
      </c>
      <c r="X43" s="285" t="s">
        <v>138</v>
      </c>
      <c r="Y43" s="285"/>
      <c r="Z43" s="364">
        <f>'Общестаознание-9 2022 раскл'!O43</f>
        <v>0</v>
      </c>
      <c r="AA43" s="443">
        <f>' Обществознание-9 2023 расклад'!N43</f>
        <v>1</v>
      </c>
      <c r="AB43" s="359">
        <f>'Обществознание-9 2018 расклад'!O44</f>
        <v>0</v>
      </c>
      <c r="AC43" s="362">
        <f>'Обществознание-9 2019 расклад'!O44</f>
        <v>0</v>
      </c>
      <c r="AD43" s="362" t="s">
        <v>138</v>
      </c>
      <c r="AE43" s="286"/>
      <c r="AF43" s="456">
        <f>'Общестаознание-9 2022 раскл'!P43</f>
        <v>0</v>
      </c>
      <c r="AG43" s="378">
        <f>' Обществознание-9 2023 расклад'!O43</f>
        <v>3.8461538461538463</v>
      </c>
    </row>
    <row r="44" spans="1:33" s="1" customFormat="1" ht="15" customHeight="1" x14ac:dyDescent="0.25">
      <c r="A44" s="11">
        <v>15</v>
      </c>
      <c r="B44" s="48">
        <v>30890</v>
      </c>
      <c r="C44" s="283" t="s">
        <v>164</v>
      </c>
      <c r="D44" s="284">
        <f>'Обществознание-9 2018 расклад'!K45</f>
        <v>12</v>
      </c>
      <c r="E44" s="285">
        <f>'Обществознание-9 2019 расклад'!K45</f>
        <v>18</v>
      </c>
      <c r="F44" s="285" t="s">
        <v>138</v>
      </c>
      <c r="G44" s="285"/>
      <c r="H44" s="364">
        <f>'Общестаознание-9 2022 раскл'!L44</f>
        <v>10</v>
      </c>
      <c r="I44" s="443">
        <f>' Обществознание-9 2023 расклад'!K44</f>
        <v>16</v>
      </c>
      <c r="J44" s="284">
        <f>'Обществознание-9 2018 расклад'!L45</f>
        <v>6.9996</v>
      </c>
      <c r="K44" s="285">
        <f>'Обществознание-9 2019 расклад'!L45</f>
        <v>16.0002</v>
      </c>
      <c r="L44" s="285" t="s">
        <v>138</v>
      </c>
      <c r="M44" s="285"/>
      <c r="N44" s="364">
        <f>'Общестаознание-9 2022 раскл'!M44</f>
        <v>5</v>
      </c>
      <c r="O44" s="443">
        <f>' Обществознание-9 2023 расклад'!L44</f>
        <v>1</v>
      </c>
      <c r="P44" s="359">
        <f>'Обществознание-9 2018 расклад'!M45</f>
        <v>58.33</v>
      </c>
      <c r="Q44" s="362">
        <f>'Обществознание-9 2019 расклад'!M45</f>
        <v>88.89</v>
      </c>
      <c r="R44" s="362" t="s">
        <v>138</v>
      </c>
      <c r="S44" s="362"/>
      <c r="T44" s="436">
        <f>'Общестаознание-9 2022 раскл'!N44</f>
        <v>50</v>
      </c>
      <c r="U44" s="448">
        <f>' Обществознание-9 2023 расклад'!M44</f>
        <v>6.25</v>
      </c>
      <c r="V44" s="284">
        <f>'Обществознание-9 2018 расклад'!N45</f>
        <v>0</v>
      </c>
      <c r="W44" s="285">
        <f>'Обществознание-9 2019 расклад'!N45</f>
        <v>0</v>
      </c>
      <c r="X44" s="285" t="s">
        <v>138</v>
      </c>
      <c r="Y44" s="285"/>
      <c r="Z44" s="364">
        <f>'Общестаознание-9 2022 раскл'!O44</f>
        <v>0</v>
      </c>
      <c r="AA44" s="443">
        <f>' Обществознание-9 2023 расклад'!N44</f>
        <v>0</v>
      </c>
      <c r="AB44" s="359">
        <f>'Обществознание-9 2018 расклад'!O45</f>
        <v>0</v>
      </c>
      <c r="AC44" s="362">
        <f>'Обществознание-9 2019 расклад'!O45</f>
        <v>0</v>
      </c>
      <c r="AD44" s="362" t="s">
        <v>138</v>
      </c>
      <c r="AE44" s="286"/>
      <c r="AF44" s="456">
        <f>'Общестаознание-9 2022 раскл'!P44</f>
        <v>0</v>
      </c>
      <c r="AG44" s="378">
        <f>' Обществознание-9 2023 расклад'!O44</f>
        <v>0</v>
      </c>
    </row>
    <row r="45" spans="1:33" s="1" customFormat="1" ht="15" customHeight="1" x14ac:dyDescent="0.25">
      <c r="A45" s="11">
        <v>16</v>
      </c>
      <c r="B45" s="48">
        <v>30940</v>
      </c>
      <c r="C45" s="283" t="s">
        <v>36</v>
      </c>
      <c r="D45" s="284">
        <f>'Обществознание-9 2018 расклад'!K46</f>
        <v>102</v>
      </c>
      <c r="E45" s="285">
        <f>'Обществознание-9 2019 расклад'!K46</f>
        <v>83</v>
      </c>
      <c r="F45" s="285" t="s">
        <v>138</v>
      </c>
      <c r="G45" s="285"/>
      <c r="H45" s="364">
        <f>'Общестаознание-9 2022 раскл'!L45</f>
        <v>66</v>
      </c>
      <c r="I45" s="443">
        <f>' Обществознание-9 2023 расклад'!K45</f>
        <v>53</v>
      </c>
      <c r="J45" s="284">
        <f>'Обществознание-9 2018 расклад'!L46</f>
        <v>50.000399999999999</v>
      </c>
      <c r="K45" s="285">
        <f>'Обществознание-9 2019 расклад'!L46</f>
        <v>41.998000000000005</v>
      </c>
      <c r="L45" s="285" t="s">
        <v>138</v>
      </c>
      <c r="M45" s="285"/>
      <c r="N45" s="364">
        <f>'Общестаознание-9 2022 раскл'!M45</f>
        <v>30</v>
      </c>
      <c r="O45" s="443">
        <f>' Обществознание-9 2023 расклад'!L45</f>
        <v>28</v>
      </c>
      <c r="P45" s="359">
        <f>'Обществознание-9 2018 расклад'!M46</f>
        <v>49.019999999999996</v>
      </c>
      <c r="Q45" s="362">
        <f>'Обществознание-9 2019 расклад'!M46</f>
        <v>50.6</v>
      </c>
      <c r="R45" s="362" t="s">
        <v>138</v>
      </c>
      <c r="S45" s="362"/>
      <c r="T45" s="436">
        <f>'Общестаознание-9 2022 раскл'!N45</f>
        <v>45.454545454545453</v>
      </c>
      <c r="U45" s="448">
        <f>' Обществознание-9 2023 расклад'!M45</f>
        <v>52.830188679245282</v>
      </c>
      <c r="V45" s="284">
        <f>'Обществознание-9 2018 расклад'!N46</f>
        <v>0</v>
      </c>
      <c r="W45" s="285">
        <f>'Обществознание-9 2019 расклад'!N46</f>
        <v>2.0003000000000002</v>
      </c>
      <c r="X45" s="285" t="s">
        <v>138</v>
      </c>
      <c r="Y45" s="285"/>
      <c r="Z45" s="364">
        <f>'Общестаознание-9 2022 раскл'!O45</f>
        <v>3</v>
      </c>
      <c r="AA45" s="443">
        <f>' Обществознание-9 2023 расклад'!N45</f>
        <v>4</v>
      </c>
      <c r="AB45" s="359">
        <f>'Обществознание-9 2018 расклад'!O46</f>
        <v>0</v>
      </c>
      <c r="AC45" s="362">
        <f>'Обществознание-9 2019 расклад'!O46</f>
        <v>2.41</v>
      </c>
      <c r="AD45" s="362" t="s">
        <v>138</v>
      </c>
      <c r="AE45" s="286"/>
      <c r="AF45" s="456">
        <f>'Общестаознание-9 2022 раскл'!P45</f>
        <v>4.5454545454545459</v>
      </c>
      <c r="AG45" s="378">
        <f>' Обществознание-9 2023 расклад'!O45</f>
        <v>7.5471698113207548</v>
      </c>
    </row>
    <row r="46" spans="1:33" s="1" customFormat="1" ht="15" customHeight="1" thickBot="1" x14ac:dyDescent="0.3">
      <c r="A46" s="11">
        <v>17</v>
      </c>
      <c r="B46" s="52">
        <v>31480</v>
      </c>
      <c r="C46" s="288" t="s">
        <v>38</v>
      </c>
      <c r="D46" s="289">
        <f>'Обществознание-9 2018 расклад'!K47</f>
        <v>84</v>
      </c>
      <c r="E46" s="290">
        <f>'Обществознание-9 2019 расклад'!K47</f>
        <v>67</v>
      </c>
      <c r="F46" s="290" t="s">
        <v>138</v>
      </c>
      <c r="G46" s="290"/>
      <c r="H46" s="365">
        <f>'Общестаознание-9 2022 раскл'!L46</f>
        <v>49</v>
      </c>
      <c r="I46" s="444">
        <f>' Обществознание-9 2023 расклад'!K46</f>
        <v>46</v>
      </c>
      <c r="J46" s="289">
        <f>'Обществознание-9 2018 расклад'!L47</f>
        <v>43.999200000000002</v>
      </c>
      <c r="K46" s="290">
        <f>'Обществознание-9 2019 расклад'!L47</f>
        <v>28.997600000000002</v>
      </c>
      <c r="L46" s="290" t="s">
        <v>138</v>
      </c>
      <c r="M46" s="290"/>
      <c r="N46" s="365">
        <f>'Общестаознание-9 2022 раскл'!M46</f>
        <v>25</v>
      </c>
      <c r="O46" s="444">
        <f>' Обществознание-9 2023 расклад'!L46</f>
        <v>20</v>
      </c>
      <c r="P46" s="369">
        <f>'Обществознание-9 2018 расклад'!M47</f>
        <v>52.38</v>
      </c>
      <c r="Q46" s="291">
        <f>'Обществознание-9 2019 расклад'!M47</f>
        <v>43.28</v>
      </c>
      <c r="R46" s="291" t="s">
        <v>138</v>
      </c>
      <c r="S46" s="291"/>
      <c r="T46" s="437">
        <f>'Общестаознание-9 2022 раскл'!N46</f>
        <v>51.020408163265309</v>
      </c>
      <c r="U46" s="449">
        <f>' Обществознание-9 2023 расклад'!M46</f>
        <v>43.478260869565219</v>
      </c>
      <c r="V46" s="289">
        <f>'Обществознание-9 2018 расклад'!N47</f>
        <v>1.9991999999999999</v>
      </c>
      <c r="W46" s="290">
        <f>'Обществознание-9 2019 расклад'!N47</f>
        <v>0</v>
      </c>
      <c r="X46" s="290" t="s">
        <v>138</v>
      </c>
      <c r="Y46" s="290"/>
      <c r="Z46" s="365">
        <f>'Общестаознание-9 2022 раскл'!O46</f>
        <v>5</v>
      </c>
      <c r="AA46" s="444">
        <f>' Обществознание-9 2023 расклад'!N46</f>
        <v>0</v>
      </c>
      <c r="AB46" s="369">
        <f>'Обществознание-9 2018 расклад'!O47</f>
        <v>2.38</v>
      </c>
      <c r="AC46" s="291">
        <f>'Обществознание-9 2019 расклад'!O47</f>
        <v>0</v>
      </c>
      <c r="AD46" s="291" t="s">
        <v>138</v>
      </c>
      <c r="AE46" s="292"/>
      <c r="AF46" s="457">
        <f>'Общестаознание-9 2022 раскл'!P46</f>
        <v>10.204081632653061</v>
      </c>
      <c r="AG46" s="379">
        <f>' Обществознание-9 2023 расклад'!O46</f>
        <v>0</v>
      </c>
    </row>
    <row r="47" spans="1:33" s="1" customFormat="1" ht="15" customHeight="1" thickBot="1" x14ac:dyDescent="0.3">
      <c r="A47" s="35"/>
      <c r="B47" s="51"/>
      <c r="C47" s="293" t="s">
        <v>104</v>
      </c>
      <c r="D47" s="384">
        <f>'Обществознание-9 2018 расклад'!K48</f>
        <v>784</v>
      </c>
      <c r="E47" s="385">
        <f>'Обществознание-9 2019 расклад'!K48</f>
        <v>845</v>
      </c>
      <c r="F47" s="385">
        <f>'Обществознание-9 2020 расклад'!K48</f>
        <v>848</v>
      </c>
      <c r="G47" s="385">
        <f>'Общестаознание-9 2021 расклад'!K48</f>
        <v>0</v>
      </c>
      <c r="H47" s="411">
        <f>'Общестаознание-9 2022 раскл'!L47</f>
        <v>832</v>
      </c>
      <c r="I47" s="441">
        <f>' Обществознание-9 2023 расклад'!K47</f>
        <v>808</v>
      </c>
      <c r="J47" s="384">
        <f>'Обществознание-9 2018 расклад'!L48</f>
        <v>468.99569999999994</v>
      </c>
      <c r="K47" s="385">
        <f>'Обществознание-9 2019 расклад'!L48</f>
        <v>556.99239999999998</v>
      </c>
      <c r="L47" s="385">
        <f>'Обществознание-9 2020 расклад'!L48</f>
        <v>202.00059999999999</v>
      </c>
      <c r="M47" s="385">
        <f>'Общестаознание-9 2021 расклад'!L48</f>
        <v>0</v>
      </c>
      <c r="N47" s="411">
        <f>'Общестаознание-9 2022 раскл'!M47</f>
        <v>506</v>
      </c>
      <c r="O47" s="441">
        <f>' Обществознание-9 2023 расклад'!L47</f>
        <v>450</v>
      </c>
      <c r="P47" s="412">
        <f>'Обществознание-9 2018 расклад'!M48</f>
        <v>56.488947368421059</v>
      </c>
      <c r="Q47" s="413">
        <f>'Обществознание-9 2019 расклад'!M48</f>
        <v>63.372105263157898</v>
      </c>
      <c r="R47" s="413">
        <f>'Обществознание-9 2020 расклад'!M48</f>
        <v>22.835000000000004</v>
      </c>
      <c r="S47" s="413">
        <f>'Общестаознание-9 2021 расклад'!M48</f>
        <v>0</v>
      </c>
      <c r="T47" s="435">
        <f>'Общестаознание-9 2022 раскл'!N47</f>
        <v>55.737051448301997</v>
      </c>
      <c r="U47" s="447">
        <f>' Обществознание-9 2023 расклад'!M47</f>
        <v>55.693069306930695</v>
      </c>
      <c r="V47" s="384">
        <f>'Обществознание-9 2018 расклад'!N48</f>
        <v>14.003900000000002</v>
      </c>
      <c r="W47" s="385">
        <f>'Обществознание-9 2019 расклад'!N48</f>
        <v>13.9941</v>
      </c>
      <c r="X47" s="385">
        <f>'Обществознание-9 2020 расклад'!N48</f>
        <v>175.00489999999996</v>
      </c>
      <c r="Y47" s="385">
        <f>'Общестаознание-9 2021 расклад'!N48</f>
        <v>0</v>
      </c>
      <c r="Z47" s="411">
        <f>'Общестаознание-9 2022 раскл'!O47</f>
        <v>16</v>
      </c>
      <c r="AA47" s="441">
        <f>' Обществознание-9 2023 расклад'!N47</f>
        <v>27</v>
      </c>
      <c r="AB47" s="412">
        <f>'Обществознание-9 2018 расклад'!O48</f>
        <v>2.5747368421052634</v>
      </c>
      <c r="AC47" s="413">
        <f>'Обществознание-9 2019 расклад'!O48</f>
        <v>1.3663157894736842</v>
      </c>
      <c r="AD47" s="413">
        <f>'Обществознание-9 2020 расклад'!O48</f>
        <v>18.881999999999998</v>
      </c>
      <c r="AE47" s="414">
        <f>'Общестаознание-9 2021 расклад'!O48</f>
        <v>0</v>
      </c>
      <c r="AF47" s="454">
        <f>'Общестаознание-9 2022 раскл'!P47</f>
        <v>2.5844744853999337</v>
      </c>
      <c r="AG47" s="387">
        <f>' Обществознание-9 2023 расклад'!O47</f>
        <v>3.3415841584158414</v>
      </c>
    </row>
    <row r="48" spans="1:33" s="1" customFormat="1" ht="15" customHeight="1" x14ac:dyDescent="0.25">
      <c r="A48" s="59">
        <v>1</v>
      </c>
      <c r="B48" s="49">
        <v>40010</v>
      </c>
      <c r="C48" s="278" t="s">
        <v>165</v>
      </c>
      <c r="D48" s="279">
        <f>'Обществознание-9 2018 расклад'!K49</f>
        <v>98</v>
      </c>
      <c r="E48" s="280">
        <f>'Обществознание-9 2019 расклад'!K49</f>
        <v>110</v>
      </c>
      <c r="F48" s="280">
        <f>'Обществознание-9 2020 расклад'!K49</f>
        <v>175</v>
      </c>
      <c r="G48" s="280"/>
      <c r="H48" s="366">
        <f>'Общестаознание-9 2022 раскл'!L48</f>
        <v>95</v>
      </c>
      <c r="I48" s="442">
        <f>' Обществознание-9 2023 расклад'!K48</f>
        <v>90</v>
      </c>
      <c r="J48" s="279">
        <f>'Обществознание-9 2018 расклад'!L49</f>
        <v>83.995800000000003</v>
      </c>
      <c r="K48" s="280">
        <f>'Обществознание-9 2019 расклад'!L49</f>
        <v>91.002999999999986</v>
      </c>
      <c r="L48" s="280">
        <f>'Обществознание-9 2020 расклад'!L49</f>
        <v>63.997500000000002</v>
      </c>
      <c r="M48" s="280"/>
      <c r="N48" s="366">
        <f>'Общестаознание-9 2022 раскл'!M48</f>
        <v>71.999999999999986</v>
      </c>
      <c r="O48" s="442">
        <f>' Обществознание-9 2023 расклад'!L48</f>
        <v>52</v>
      </c>
      <c r="P48" s="370">
        <f>'Обществознание-9 2018 расклад'!M49</f>
        <v>85.71</v>
      </c>
      <c r="Q48" s="281">
        <f>'Обществознание-9 2019 расклад'!M49</f>
        <v>82.72999999999999</v>
      </c>
      <c r="R48" s="281">
        <f>'Обществознание-9 2020 расклад'!M49</f>
        <v>36.57</v>
      </c>
      <c r="S48" s="281"/>
      <c r="T48" s="438">
        <f>'Общестаознание-9 2022 раскл'!N48</f>
        <v>75.78947368421052</v>
      </c>
      <c r="U48" s="450">
        <f>' Обществознание-9 2023 расклад'!M48</f>
        <v>57.777777777777779</v>
      </c>
      <c r="V48" s="279">
        <f>'Обществознание-9 2018 расклад'!N49</f>
        <v>0</v>
      </c>
      <c r="W48" s="280">
        <f>'Обществознание-9 2019 расклад'!N49</f>
        <v>0</v>
      </c>
      <c r="X48" s="280">
        <f>'Обществознание-9 2020 расклад'!N49</f>
        <v>28.997499999999999</v>
      </c>
      <c r="Y48" s="280"/>
      <c r="Z48" s="366">
        <f>'Общестаознание-9 2022 раскл'!O48</f>
        <v>0</v>
      </c>
      <c r="AA48" s="442">
        <f>' Обществознание-9 2023 расклад'!N48</f>
        <v>0</v>
      </c>
      <c r="AB48" s="370">
        <f>'Обществознание-9 2018 расклад'!O49</f>
        <v>0</v>
      </c>
      <c r="AC48" s="281">
        <f>'Обществознание-9 2019 расклад'!O49</f>
        <v>0</v>
      </c>
      <c r="AD48" s="281">
        <f>'Обществознание-9 2020 расклад'!O49</f>
        <v>16.57</v>
      </c>
      <c r="AE48" s="282"/>
      <c r="AF48" s="455">
        <f>'Общестаознание-9 2022 раскл'!P48</f>
        <v>0</v>
      </c>
      <c r="AG48" s="377">
        <f>' Обществознание-9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283" t="s">
        <v>41</v>
      </c>
      <c r="D49" s="284">
        <f>'Обществознание-9 2018 расклад'!K50</f>
        <v>27</v>
      </c>
      <c r="E49" s="285">
        <f>'Обществознание-9 2019 расклад'!K50</f>
        <v>25</v>
      </c>
      <c r="F49" s="285" t="s">
        <v>138</v>
      </c>
      <c r="G49" s="285"/>
      <c r="H49" s="364">
        <f>'Общестаознание-9 2022 раскл'!L49</f>
        <v>30</v>
      </c>
      <c r="I49" s="443">
        <f>' Обществознание-9 2023 расклад'!K49</f>
        <v>38</v>
      </c>
      <c r="J49" s="284">
        <f>'Обществознание-9 2018 расклад'!L50</f>
        <v>23.997599999999998</v>
      </c>
      <c r="K49" s="285">
        <f>'Обществознание-9 2019 расклад'!L50</f>
        <v>22</v>
      </c>
      <c r="L49" s="285" t="s">
        <v>138</v>
      </c>
      <c r="M49" s="285"/>
      <c r="N49" s="364">
        <f>'Общестаознание-9 2022 раскл'!M49</f>
        <v>22</v>
      </c>
      <c r="O49" s="443">
        <f>' Обществознание-9 2023 расклад'!L49</f>
        <v>23</v>
      </c>
      <c r="P49" s="359">
        <f>'Обществознание-9 2018 расклад'!M50</f>
        <v>88.88</v>
      </c>
      <c r="Q49" s="362">
        <f>'Обществознание-9 2019 расклад'!M50</f>
        <v>88</v>
      </c>
      <c r="R49" s="362" t="s">
        <v>138</v>
      </c>
      <c r="S49" s="362"/>
      <c r="T49" s="436">
        <f>'Общестаознание-9 2022 раскл'!N49</f>
        <v>73.333333333333329</v>
      </c>
      <c r="U49" s="448">
        <f>' Обществознание-9 2023 расклад'!M49</f>
        <v>60.526315789473685</v>
      </c>
      <c r="V49" s="284">
        <f>'Обществознание-9 2018 расклад'!N50</f>
        <v>0</v>
      </c>
      <c r="W49" s="285">
        <f>'Обществознание-9 2019 расклад'!N50</f>
        <v>0</v>
      </c>
      <c r="X49" s="285" t="s">
        <v>138</v>
      </c>
      <c r="Y49" s="285"/>
      <c r="Z49" s="364">
        <f>'Общестаознание-9 2022 раскл'!O49</f>
        <v>0</v>
      </c>
      <c r="AA49" s="443">
        <f>' Обществознание-9 2023 расклад'!N49</f>
        <v>0</v>
      </c>
      <c r="AB49" s="359">
        <f>'Обществознание-9 2018 расклад'!O50</f>
        <v>0</v>
      </c>
      <c r="AC49" s="362">
        <f>'Обществознание-9 2019 расклад'!O50</f>
        <v>0</v>
      </c>
      <c r="AD49" s="362" t="s">
        <v>138</v>
      </c>
      <c r="AE49" s="286"/>
      <c r="AF49" s="456">
        <f>'Общестаознание-9 2022 раскл'!P49</f>
        <v>0</v>
      </c>
      <c r="AG49" s="378">
        <f>' Обществознание-9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283" t="s">
        <v>48</v>
      </c>
      <c r="D50" s="284">
        <f>'Обществознание-9 2018 расклад'!K51</f>
        <v>81</v>
      </c>
      <c r="E50" s="285">
        <f>'Обществознание-9 2019 расклад'!K51</f>
        <v>70</v>
      </c>
      <c r="F50" s="285">
        <f>'Обществознание-9 2020 расклад'!K51</f>
        <v>126</v>
      </c>
      <c r="G50" s="285"/>
      <c r="H50" s="364">
        <f>'Общестаознание-9 2022 раскл'!L50</f>
        <v>86</v>
      </c>
      <c r="I50" s="443">
        <f>' Обществознание-9 2023 расклад'!K50</f>
        <v>67</v>
      </c>
      <c r="J50" s="284">
        <f>'Обществознание-9 2018 расклад'!L51</f>
        <v>56.999700000000004</v>
      </c>
      <c r="K50" s="285">
        <f>'Обществознание-9 2019 расклад'!L51</f>
        <v>54.999000000000002</v>
      </c>
      <c r="L50" s="285">
        <f>'Обществознание-9 2020 расклад'!L51</f>
        <v>41.995800000000003</v>
      </c>
      <c r="M50" s="285"/>
      <c r="N50" s="364">
        <f>'Общестаознание-9 2022 раскл'!M50</f>
        <v>68</v>
      </c>
      <c r="O50" s="443">
        <f>' Обществознание-9 2023 расклад'!L50</f>
        <v>60</v>
      </c>
      <c r="P50" s="359">
        <f>'Обществознание-9 2018 расклад'!M51</f>
        <v>70.37</v>
      </c>
      <c r="Q50" s="362">
        <f>'Обществознание-9 2019 расклад'!M51</f>
        <v>78.570000000000007</v>
      </c>
      <c r="R50" s="362">
        <f>'Обществознание-9 2020 расклад'!M51</f>
        <v>33.33</v>
      </c>
      <c r="S50" s="362"/>
      <c r="T50" s="436">
        <f>'Общестаознание-9 2022 раскл'!N50</f>
        <v>79.069767441860463</v>
      </c>
      <c r="U50" s="448">
        <f>' Обществознание-9 2023 расклад'!M50</f>
        <v>89.552238805970148</v>
      </c>
      <c r="V50" s="284">
        <f>'Обществознание-9 2018 расклад'!N51</f>
        <v>0</v>
      </c>
      <c r="W50" s="285">
        <f>'Обществознание-9 2019 расклад'!N51</f>
        <v>1.0009999999999999</v>
      </c>
      <c r="X50" s="285">
        <f>'Обществознание-9 2020 расклад'!N51</f>
        <v>35.002800000000001</v>
      </c>
      <c r="Y50" s="285"/>
      <c r="Z50" s="364">
        <f>'Общестаознание-9 2022 раскл'!O50</f>
        <v>1</v>
      </c>
      <c r="AA50" s="443">
        <f>' Обществознание-9 2023 расклад'!N50</f>
        <v>0</v>
      </c>
      <c r="AB50" s="359">
        <f>'Обществознание-9 2018 расклад'!O51</f>
        <v>0</v>
      </c>
      <c r="AC50" s="362">
        <f>'Обществознание-9 2019 расклад'!O51</f>
        <v>1.43</v>
      </c>
      <c r="AD50" s="362">
        <f>'Обществознание-9 2020 расклад'!O51</f>
        <v>27.78</v>
      </c>
      <c r="AE50" s="286"/>
      <c r="AF50" s="456">
        <f>'Общестаознание-9 2022 раскл'!P50</f>
        <v>1.1627906976744187</v>
      </c>
      <c r="AG50" s="378">
        <f>' Обществознание-9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283" t="s">
        <v>40</v>
      </c>
      <c r="D51" s="284">
        <f>'Обществознание-9 2018 расклад'!K52</f>
        <v>90</v>
      </c>
      <c r="E51" s="285">
        <f>'Обществознание-9 2019 расклад'!K52</f>
        <v>104</v>
      </c>
      <c r="F51" s="285">
        <f>'Обществознание-9 2020 расклад'!K52</f>
        <v>136</v>
      </c>
      <c r="G51" s="285"/>
      <c r="H51" s="364">
        <f>'Общестаознание-9 2022 раскл'!L51</f>
        <v>104</v>
      </c>
      <c r="I51" s="443">
        <f>' Обществознание-9 2023 расклад'!K51</f>
        <v>115</v>
      </c>
      <c r="J51" s="284">
        <f>'Обществознание-9 2018 расклад'!L52</f>
        <v>51.003</v>
      </c>
      <c r="K51" s="285">
        <f>'Обществознание-9 2019 расклад'!L52</f>
        <v>81.993600000000001</v>
      </c>
      <c r="L51" s="285">
        <f>'Обществознание-9 2020 расклад'!L52</f>
        <v>16.007200000000001</v>
      </c>
      <c r="M51" s="285"/>
      <c r="N51" s="364">
        <f>'Общестаознание-9 2022 раскл'!M51</f>
        <v>74.000000000000014</v>
      </c>
      <c r="O51" s="443">
        <f>' Обществознание-9 2023 расклад'!L51</f>
        <v>73</v>
      </c>
      <c r="P51" s="359">
        <f>'Обществознание-9 2018 расклад'!M52</f>
        <v>56.67</v>
      </c>
      <c r="Q51" s="362">
        <f>'Обществознание-9 2019 расклад'!M52</f>
        <v>78.84</v>
      </c>
      <c r="R51" s="362">
        <f>'Обществознание-9 2020 расклад'!M52</f>
        <v>11.77</v>
      </c>
      <c r="S51" s="362"/>
      <c r="T51" s="436">
        <f>'Общестаознание-9 2022 раскл'!N51</f>
        <v>71.15384615384616</v>
      </c>
      <c r="U51" s="448">
        <f>' Обществознание-9 2023 расклад'!M51</f>
        <v>63.478260869565219</v>
      </c>
      <c r="V51" s="284">
        <f>'Обществознание-9 2018 расклад'!N52</f>
        <v>0.99900000000000011</v>
      </c>
      <c r="W51" s="285">
        <f>'Обществознание-9 2019 расклад'!N52</f>
        <v>1.9968000000000001</v>
      </c>
      <c r="X51" s="285">
        <f>'Обществознание-9 2020 расклад'!N52</f>
        <v>52.999200000000002</v>
      </c>
      <c r="Y51" s="285"/>
      <c r="Z51" s="364">
        <f>'Общестаознание-9 2022 раскл'!O51</f>
        <v>0</v>
      </c>
      <c r="AA51" s="443">
        <f>' Обществознание-9 2023 расклад'!N51</f>
        <v>7</v>
      </c>
      <c r="AB51" s="359">
        <f>'Обществознание-9 2018 расклад'!O52</f>
        <v>1.1100000000000001</v>
      </c>
      <c r="AC51" s="362">
        <f>'Обществознание-9 2019 расклад'!O52</f>
        <v>1.92</v>
      </c>
      <c r="AD51" s="362">
        <f>'Обществознание-9 2020 расклад'!O52</f>
        <v>38.97</v>
      </c>
      <c r="AE51" s="286"/>
      <c r="AF51" s="456">
        <f>'Общестаознание-9 2022 раскл'!P51</f>
        <v>0</v>
      </c>
      <c r="AG51" s="378">
        <f>' Обществознание-9 2023 расклад'!O51</f>
        <v>6.0869565217391308</v>
      </c>
    </row>
    <row r="52" spans="1:33" s="1" customFormat="1" ht="15" customHeight="1" x14ac:dyDescent="0.25">
      <c r="A52" s="23">
        <v>5</v>
      </c>
      <c r="B52" s="48">
        <v>40080</v>
      </c>
      <c r="C52" s="283" t="s">
        <v>96</v>
      </c>
      <c r="D52" s="284">
        <f>'Обществознание-9 2018 расклад'!K53</f>
        <v>70</v>
      </c>
      <c r="E52" s="285">
        <f>'Обществознание-9 2019 расклад'!K53</f>
        <v>75</v>
      </c>
      <c r="F52" s="285" t="s">
        <v>138</v>
      </c>
      <c r="G52" s="285"/>
      <c r="H52" s="364">
        <f>'Общестаознание-9 2022 раскл'!L52</f>
        <v>78</v>
      </c>
      <c r="I52" s="443">
        <f>' Обществознание-9 2023 расклад'!K52</f>
        <v>92</v>
      </c>
      <c r="J52" s="284">
        <f>'Обществознание-9 2018 расклад'!L53</f>
        <v>44.001999999999995</v>
      </c>
      <c r="K52" s="285">
        <f>'Обществознание-9 2019 расклад'!L53</f>
        <v>45.997500000000002</v>
      </c>
      <c r="L52" s="285" t="s">
        <v>138</v>
      </c>
      <c r="M52" s="285"/>
      <c r="N52" s="364">
        <f>'Общестаознание-9 2022 раскл'!M52</f>
        <v>66</v>
      </c>
      <c r="O52" s="443">
        <f>' Обществознание-9 2023 расклад'!L52</f>
        <v>51</v>
      </c>
      <c r="P52" s="359">
        <f>'Обществознание-9 2018 расклад'!M53</f>
        <v>62.86</v>
      </c>
      <c r="Q52" s="362">
        <f>'Обществознание-9 2019 расклад'!M53</f>
        <v>61.33</v>
      </c>
      <c r="R52" s="362" t="s">
        <v>138</v>
      </c>
      <c r="S52" s="362"/>
      <c r="T52" s="436">
        <f>'Общестаознание-9 2022 раскл'!N52</f>
        <v>84.615384615384613</v>
      </c>
      <c r="U52" s="448">
        <f>' Обществознание-9 2023 расклад'!M52</f>
        <v>55.434782608695649</v>
      </c>
      <c r="V52" s="284">
        <f>'Обществознание-9 2018 расклад'!N53</f>
        <v>1.0009999999999999</v>
      </c>
      <c r="W52" s="285">
        <f>'Обществознание-9 2019 расклад'!N53</f>
        <v>3</v>
      </c>
      <c r="X52" s="285" t="s">
        <v>138</v>
      </c>
      <c r="Y52" s="285"/>
      <c r="Z52" s="364">
        <f>'Общестаознание-9 2022 раскл'!O52</f>
        <v>0</v>
      </c>
      <c r="AA52" s="443">
        <f>' Обществознание-9 2023 расклад'!N52</f>
        <v>1</v>
      </c>
      <c r="AB52" s="359">
        <f>'Обществознание-9 2018 расклад'!O53</f>
        <v>1.43</v>
      </c>
      <c r="AC52" s="362">
        <f>'Обществознание-9 2019 расклад'!O53</f>
        <v>4</v>
      </c>
      <c r="AD52" s="362" t="s">
        <v>138</v>
      </c>
      <c r="AE52" s="286"/>
      <c r="AF52" s="456">
        <f>'Общестаознание-9 2022 раскл'!P52</f>
        <v>0</v>
      </c>
      <c r="AG52" s="378">
        <f>' Обществознание-9 2023 расклад'!O52</f>
        <v>1.0869565217391304</v>
      </c>
    </row>
    <row r="53" spans="1:33" s="1" customFormat="1" ht="15" customHeight="1" x14ac:dyDescent="0.25">
      <c r="A53" s="23">
        <v>6</v>
      </c>
      <c r="B53" s="48">
        <v>40100</v>
      </c>
      <c r="C53" s="283" t="s">
        <v>42</v>
      </c>
      <c r="D53" s="284">
        <f>'Обществознание-9 2018 расклад'!K54</f>
        <v>48</v>
      </c>
      <c r="E53" s="285">
        <f>'Обществознание-9 2019 расклад'!K54</f>
        <v>21</v>
      </c>
      <c r="F53" s="285">
        <f>'Обществознание-9 2020 расклад'!K54</f>
        <v>80</v>
      </c>
      <c r="G53" s="285"/>
      <c r="H53" s="364">
        <f>'Общестаознание-9 2022 раскл'!L53</f>
        <v>35</v>
      </c>
      <c r="I53" s="443">
        <f>' Обществознание-9 2023 расклад'!K53</f>
        <v>52</v>
      </c>
      <c r="J53" s="284">
        <f>'Обществознание-9 2018 расклад'!L54</f>
        <v>27.9984</v>
      </c>
      <c r="K53" s="285">
        <f>'Обществознание-9 2019 расклад'!L54</f>
        <v>11.999400000000001</v>
      </c>
      <c r="L53" s="285">
        <f>'Обществознание-9 2020 расклад'!L54</f>
        <v>5</v>
      </c>
      <c r="M53" s="285"/>
      <c r="N53" s="364">
        <f>'Общестаознание-9 2022 раскл'!M53</f>
        <v>30.000000000000004</v>
      </c>
      <c r="O53" s="443">
        <f>' Обществознание-9 2023 расклад'!L53</f>
        <v>27</v>
      </c>
      <c r="P53" s="359">
        <f>'Обществознание-9 2018 расклад'!M54</f>
        <v>58.33</v>
      </c>
      <c r="Q53" s="362">
        <f>'Обществознание-9 2019 расклад'!M54</f>
        <v>57.14</v>
      </c>
      <c r="R53" s="362">
        <f>'Обществознание-9 2020 расклад'!M54</f>
        <v>6.25</v>
      </c>
      <c r="S53" s="362"/>
      <c r="T53" s="436">
        <f>'Общестаознание-9 2022 раскл'!N53</f>
        <v>85.714285714285722</v>
      </c>
      <c r="U53" s="448">
        <f>' Обществознание-9 2023 расклад'!M53</f>
        <v>51.92307692307692</v>
      </c>
      <c r="V53" s="284">
        <f>'Обществознание-9 2018 расклад'!N54</f>
        <v>0</v>
      </c>
      <c r="W53" s="285">
        <f>'Обществознание-9 2019 расклад'!N54</f>
        <v>0.99959999999999993</v>
      </c>
      <c r="X53" s="285">
        <f>'Обществознание-9 2020 расклад'!N54</f>
        <v>10</v>
      </c>
      <c r="Y53" s="285"/>
      <c r="Z53" s="364">
        <f>'Общестаознание-9 2022 раскл'!O53</f>
        <v>0</v>
      </c>
      <c r="AA53" s="443">
        <f>' Обществознание-9 2023 расклад'!N53</f>
        <v>3</v>
      </c>
      <c r="AB53" s="359">
        <f>'Обществознание-9 2018 расклад'!O54</f>
        <v>0</v>
      </c>
      <c r="AC53" s="362">
        <f>'Обществознание-9 2019 расклад'!O54</f>
        <v>4.76</v>
      </c>
      <c r="AD53" s="362">
        <f>'Обществознание-9 2020 расклад'!O54</f>
        <v>12.5</v>
      </c>
      <c r="AE53" s="286"/>
      <c r="AF53" s="456">
        <f>'Общестаознание-9 2022 раскл'!P53</f>
        <v>0</v>
      </c>
      <c r="AG53" s="378">
        <f>' Обществознание-9 2023 расклад'!O53</f>
        <v>5.7692307692307692</v>
      </c>
    </row>
    <row r="54" spans="1:33" s="1" customFormat="1" ht="15" customHeight="1" x14ac:dyDescent="0.25">
      <c r="A54" s="23">
        <v>7</v>
      </c>
      <c r="B54" s="48">
        <v>40020</v>
      </c>
      <c r="C54" s="283" t="s">
        <v>201</v>
      </c>
      <c r="D54" s="284">
        <f>'Обществознание-9 2018 расклад'!K55</f>
        <v>12</v>
      </c>
      <c r="E54" s="285">
        <f>'Обществознание-9 2019 расклад'!K55</f>
        <v>5</v>
      </c>
      <c r="F54" s="285" t="s">
        <v>138</v>
      </c>
      <c r="G54" s="285"/>
      <c r="H54" s="364"/>
      <c r="I54" s="443"/>
      <c r="J54" s="284">
        <f>'Обществознание-9 2018 расклад'!L55</f>
        <v>9.9996000000000009</v>
      </c>
      <c r="K54" s="285">
        <f>'Обществознание-9 2019 расклад'!L55</f>
        <v>5</v>
      </c>
      <c r="L54" s="285" t="s">
        <v>138</v>
      </c>
      <c r="M54" s="285"/>
      <c r="N54" s="364"/>
      <c r="O54" s="443"/>
      <c r="P54" s="359">
        <f>'Обществознание-9 2018 расклад'!M55</f>
        <v>83.33</v>
      </c>
      <c r="Q54" s="362">
        <f>'Обществознание-9 2019 расклад'!M55</f>
        <v>100</v>
      </c>
      <c r="R54" s="362" t="s">
        <v>138</v>
      </c>
      <c r="S54" s="362"/>
      <c r="T54" s="436"/>
      <c r="U54" s="448"/>
      <c r="V54" s="284">
        <f>'Обществознание-9 2018 расклад'!N55</f>
        <v>0</v>
      </c>
      <c r="W54" s="285">
        <f>'Обществознание-9 2019 расклад'!N55</f>
        <v>0</v>
      </c>
      <c r="X54" s="285" t="s">
        <v>138</v>
      </c>
      <c r="Y54" s="285"/>
      <c r="Z54" s="364"/>
      <c r="AA54" s="443"/>
      <c r="AB54" s="359">
        <f>'Обществознание-9 2018 расклад'!O55</f>
        <v>0</v>
      </c>
      <c r="AC54" s="362">
        <f>'Обществознание-9 2019 расклад'!O55</f>
        <v>0</v>
      </c>
      <c r="AD54" s="362" t="s">
        <v>138</v>
      </c>
      <c r="AE54" s="286"/>
      <c r="AF54" s="456"/>
      <c r="AG54" s="378"/>
    </row>
    <row r="55" spans="1:33" s="1" customFormat="1" ht="15" customHeight="1" x14ac:dyDescent="0.25">
      <c r="A55" s="23">
        <v>8</v>
      </c>
      <c r="B55" s="48">
        <v>40031</v>
      </c>
      <c r="C55" s="283" t="s">
        <v>166</v>
      </c>
      <c r="D55" s="284">
        <f>'Обществознание-9 2018 расклад'!K56</f>
        <v>28</v>
      </c>
      <c r="E55" s="285">
        <f>'Обществознание-9 2019 расклад'!K56</f>
        <v>23</v>
      </c>
      <c r="F55" s="285">
        <f>'Обществознание-9 2020 расклад'!K56</f>
        <v>76</v>
      </c>
      <c r="G55" s="285"/>
      <c r="H55" s="364">
        <f>'Общестаознание-9 2022 раскл'!L55</f>
        <v>26</v>
      </c>
      <c r="I55" s="443">
        <f>' Обществознание-9 2023 расклад'!K55</f>
        <v>20</v>
      </c>
      <c r="J55" s="284">
        <f>'Обществознание-9 2018 расклад'!L56</f>
        <v>9.9987999999999992</v>
      </c>
      <c r="K55" s="285">
        <f>'Обществознание-9 2019 расклад'!L56</f>
        <v>10.000400000000001</v>
      </c>
      <c r="L55" s="285">
        <f>'Обществознание-9 2020 расклад'!L56</f>
        <v>15.002399999999998</v>
      </c>
      <c r="M55" s="285"/>
      <c r="N55" s="364">
        <f>'Общестаознание-9 2022 раскл'!M55</f>
        <v>14</v>
      </c>
      <c r="O55" s="443">
        <f>' Обществознание-9 2023 расклад'!L55</f>
        <v>11</v>
      </c>
      <c r="P55" s="359">
        <f>'Обществознание-9 2018 расклад'!M56</f>
        <v>35.71</v>
      </c>
      <c r="Q55" s="362">
        <f>'Обществознание-9 2019 расклад'!M56</f>
        <v>43.480000000000004</v>
      </c>
      <c r="R55" s="362">
        <f>'Обществознание-9 2020 расклад'!M56</f>
        <v>19.739999999999998</v>
      </c>
      <c r="S55" s="362"/>
      <c r="T55" s="436">
        <f>'Общестаознание-9 2022 раскл'!N55</f>
        <v>53.846153846153847</v>
      </c>
      <c r="U55" s="448">
        <f>' Обществознание-9 2023 расклад'!M55</f>
        <v>55</v>
      </c>
      <c r="V55" s="284">
        <f>'Обществознание-9 2018 расклад'!N56</f>
        <v>0</v>
      </c>
      <c r="W55" s="285">
        <f>'Обществознание-9 2019 расклад'!N56</f>
        <v>0</v>
      </c>
      <c r="X55" s="285">
        <f>'Обществознание-9 2020 расклад'!N56</f>
        <v>13.003599999999999</v>
      </c>
      <c r="Y55" s="285"/>
      <c r="Z55" s="364">
        <f>'Общестаознание-9 2022 раскл'!O55</f>
        <v>1</v>
      </c>
      <c r="AA55" s="443">
        <f>' Обществознание-9 2023 расклад'!N55</f>
        <v>0</v>
      </c>
      <c r="AB55" s="359">
        <f>'Обществознание-9 2018 расклад'!O56</f>
        <v>0</v>
      </c>
      <c r="AC55" s="362">
        <f>'Обществознание-9 2019 расклад'!O56</f>
        <v>0</v>
      </c>
      <c r="AD55" s="362">
        <f>'Обществознание-9 2020 расклад'!O56</f>
        <v>17.11</v>
      </c>
      <c r="AE55" s="286"/>
      <c r="AF55" s="456">
        <f>'Общестаознание-9 2022 раскл'!P55</f>
        <v>3.8461538461538463</v>
      </c>
      <c r="AG55" s="378">
        <f>' Обществознание-9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283" t="s">
        <v>44</v>
      </c>
      <c r="D56" s="284">
        <f>'Обществознание-9 2018 расклад'!K57</f>
        <v>43</v>
      </c>
      <c r="E56" s="285">
        <f>'Обществознание-9 2019 расклад'!K57</f>
        <v>31</v>
      </c>
      <c r="F56" s="285">
        <f>'Обществознание-9 2020 расклад'!K57</f>
        <v>40</v>
      </c>
      <c r="G56" s="285"/>
      <c r="H56" s="364">
        <f>'Общестаознание-9 2022 раскл'!L56</f>
        <v>2</v>
      </c>
      <c r="I56" s="443">
        <f>' Обществознание-9 2023 расклад'!K56</f>
        <v>18</v>
      </c>
      <c r="J56" s="284">
        <f>'Обществознание-9 2018 расклад'!L57</f>
        <v>14.998400000000002</v>
      </c>
      <c r="K56" s="285">
        <f>'Обществознание-9 2019 расклад'!L57</f>
        <v>20.999400000000001</v>
      </c>
      <c r="L56" s="285">
        <f>'Обществознание-9 2020 расклад'!L57</f>
        <v>10</v>
      </c>
      <c r="M56" s="285"/>
      <c r="N56" s="364">
        <f>'Общестаознание-9 2022 раскл'!M56</f>
        <v>1</v>
      </c>
      <c r="O56" s="443">
        <f>' Обществознание-9 2023 расклад'!L56</f>
        <v>11</v>
      </c>
      <c r="P56" s="359">
        <f>'Обществознание-9 2018 расклад'!M57</f>
        <v>34.880000000000003</v>
      </c>
      <c r="Q56" s="362">
        <f>'Обществознание-9 2019 расклад'!M57</f>
        <v>67.739999999999995</v>
      </c>
      <c r="R56" s="362">
        <f>'Обществознание-9 2020 расклад'!M57</f>
        <v>25</v>
      </c>
      <c r="S56" s="362"/>
      <c r="T56" s="436">
        <f>'Общестаознание-9 2022 раскл'!N56</f>
        <v>50</v>
      </c>
      <c r="U56" s="448">
        <f>' Обществознание-9 2023 расклад'!M56</f>
        <v>61.111111111111114</v>
      </c>
      <c r="V56" s="284">
        <f>'Обществознание-9 2018 расклад'!N57</f>
        <v>5.0009000000000006</v>
      </c>
      <c r="W56" s="285">
        <f>'Обществознание-9 2019 расклад'!N57</f>
        <v>0</v>
      </c>
      <c r="X56" s="285">
        <f>'Обществознание-9 2020 расклад'!N57</f>
        <v>11</v>
      </c>
      <c r="Y56" s="285"/>
      <c r="Z56" s="364">
        <f>'Общестаознание-9 2022 раскл'!O56</f>
        <v>0</v>
      </c>
      <c r="AA56" s="443">
        <f>' Обществознание-9 2023 расклад'!N56</f>
        <v>0</v>
      </c>
      <c r="AB56" s="359">
        <f>'Обществознание-9 2018 расклад'!O57</f>
        <v>11.63</v>
      </c>
      <c r="AC56" s="362">
        <f>'Обществознание-9 2019 расклад'!O57</f>
        <v>0</v>
      </c>
      <c r="AD56" s="362">
        <f>'Обществознание-9 2020 расклад'!O57</f>
        <v>27.5</v>
      </c>
      <c r="AE56" s="286"/>
      <c r="AF56" s="456">
        <f>'Общестаознание-9 2022 раскл'!P56</f>
        <v>0</v>
      </c>
      <c r="AG56" s="378">
        <f>' Обществознание-9 2023 расклад'!O56</f>
        <v>0</v>
      </c>
    </row>
    <row r="57" spans="1:33" s="1" customFormat="1" ht="15" customHeight="1" x14ac:dyDescent="0.25">
      <c r="A57" s="23">
        <v>10</v>
      </c>
      <c r="B57" s="48">
        <v>40300</v>
      </c>
      <c r="C57" s="283" t="s">
        <v>45</v>
      </c>
      <c r="D57" s="284">
        <f>'Обществознание-9 2018 расклад'!K58</f>
        <v>13</v>
      </c>
      <c r="E57" s="285">
        <f>'Обществознание-9 2019 расклад'!K58</f>
        <v>20</v>
      </c>
      <c r="F57" s="285">
        <f>'Обществознание-9 2020 расклад'!K58</f>
        <v>22</v>
      </c>
      <c r="G57" s="285"/>
      <c r="H57" s="364">
        <f>'Общестаознание-9 2022 раскл'!L57</f>
        <v>20</v>
      </c>
      <c r="I57" s="443">
        <f>' Обществознание-9 2023 расклад'!K57</f>
        <v>20</v>
      </c>
      <c r="J57" s="284">
        <f>'Обществознание-9 2018 расклад'!L58</f>
        <v>4.0000999999999998</v>
      </c>
      <c r="K57" s="285">
        <f>'Обществознание-9 2019 расклад'!L58</f>
        <v>9</v>
      </c>
      <c r="L57" s="285">
        <f>'Обществознание-9 2020 расклад'!L58</f>
        <v>7.9991999999999992</v>
      </c>
      <c r="M57" s="285"/>
      <c r="N57" s="364">
        <f>'Общестаознание-9 2022 раскл'!M57</f>
        <v>16</v>
      </c>
      <c r="O57" s="443">
        <f>' Обществознание-9 2023 расклад'!L57</f>
        <v>12</v>
      </c>
      <c r="P57" s="359">
        <f>'Обществознание-9 2018 расклад'!M58</f>
        <v>30.77</v>
      </c>
      <c r="Q57" s="362">
        <f>'Обществознание-9 2019 расклад'!M58</f>
        <v>45</v>
      </c>
      <c r="R57" s="362">
        <f>'Обществознание-9 2020 расклад'!M58</f>
        <v>36.36</v>
      </c>
      <c r="S57" s="362"/>
      <c r="T57" s="436">
        <f>'Общестаознание-9 2022 раскл'!N57</f>
        <v>80</v>
      </c>
      <c r="U57" s="448">
        <f>' Обществознание-9 2023 расклад'!M57</f>
        <v>60</v>
      </c>
      <c r="V57" s="284">
        <f>'Обществознание-9 2018 расклад'!N58</f>
        <v>0</v>
      </c>
      <c r="W57" s="285">
        <f>'Обществознание-9 2019 расклад'!N58</f>
        <v>0</v>
      </c>
      <c r="X57" s="285">
        <f>'Обществознание-9 2020 расклад'!N58</f>
        <v>1.9997999999999998</v>
      </c>
      <c r="Y57" s="285"/>
      <c r="Z57" s="364">
        <f>'Общестаознание-9 2022 раскл'!O57</f>
        <v>2</v>
      </c>
      <c r="AA57" s="443">
        <f>' Обществознание-9 2023 расклад'!N57</f>
        <v>0</v>
      </c>
      <c r="AB57" s="359">
        <f>'Обществознание-9 2018 расклад'!O58</f>
        <v>0</v>
      </c>
      <c r="AC57" s="362">
        <f>'Обществознание-9 2019 расклад'!O58</f>
        <v>0</v>
      </c>
      <c r="AD57" s="362">
        <f>'Обществознание-9 2020 расклад'!O58</f>
        <v>9.09</v>
      </c>
      <c r="AE57" s="286"/>
      <c r="AF57" s="456">
        <f>'Общестаознание-9 2022 раскл'!P57</f>
        <v>10</v>
      </c>
      <c r="AG57" s="378">
        <f>' Обществознание-9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283" t="s">
        <v>46</v>
      </c>
      <c r="D58" s="284">
        <f>'Обществознание-9 2018 расклад'!K59</f>
        <v>12</v>
      </c>
      <c r="E58" s="285">
        <f>'Обществознание-9 2019 расклад'!K59</f>
        <v>22</v>
      </c>
      <c r="F58" s="285" t="s">
        <v>138</v>
      </c>
      <c r="G58" s="285"/>
      <c r="H58" s="364">
        <f>'Общестаознание-9 2022 раскл'!L58</f>
        <v>34</v>
      </c>
      <c r="I58" s="443">
        <f>' Обществознание-9 2023 расклад'!K58</f>
        <v>17</v>
      </c>
      <c r="J58" s="284">
        <f>'Обществознание-9 2018 расклад'!L59</f>
        <v>1.9992000000000001</v>
      </c>
      <c r="K58" s="285">
        <f>'Обществознание-9 2019 расклад'!L59</f>
        <v>5.9993999999999996</v>
      </c>
      <c r="L58" s="285" t="s">
        <v>138</v>
      </c>
      <c r="M58" s="285"/>
      <c r="N58" s="364">
        <f>'Общестаознание-9 2022 раскл'!M58</f>
        <v>5</v>
      </c>
      <c r="O58" s="443">
        <f>' Обществознание-9 2023 расклад'!L58</f>
        <v>4</v>
      </c>
      <c r="P58" s="359">
        <f>'Обществознание-9 2018 расклад'!M59</f>
        <v>16.66</v>
      </c>
      <c r="Q58" s="362">
        <f>'Обществознание-9 2019 расклад'!M59</f>
        <v>27.27</v>
      </c>
      <c r="R58" s="362" t="s">
        <v>138</v>
      </c>
      <c r="S58" s="362"/>
      <c r="T58" s="436">
        <f>'Общестаознание-9 2022 раскл'!N58</f>
        <v>14.705882352941176</v>
      </c>
      <c r="U58" s="448">
        <f>' Обществознание-9 2023 расклад'!M58</f>
        <v>23.529411764705884</v>
      </c>
      <c r="V58" s="284">
        <f>'Обществознание-9 2018 расклад'!N59</f>
        <v>3</v>
      </c>
      <c r="W58" s="285">
        <f>'Обществознание-9 2019 расклад'!N59</f>
        <v>0</v>
      </c>
      <c r="X58" s="285" t="s">
        <v>138</v>
      </c>
      <c r="Y58" s="285"/>
      <c r="Z58" s="364">
        <f>'Общестаознание-9 2022 раскл'!O58</f>
        <v>2</v>
      </c>
      <c r="AA58" s="443">
        <f>' Обществознание-9 2023 расклад'!N58</f>
        <v>2</v>
      </c>
      <c r="AB58" s="359">
        <f>'Обществознание-9 2018 расклад'!O59</f>
        <v>25</v>
      </c>
      <c r="AC58" s="362">
        <f>'Обществознание-9 2019 расклад'!O59</f>
        <v>0</v>
      </c>
      <c r="AD58" s="362" t="s">
        <v>138</v>
      </c>
      <c r="AE58" s="286"/>
      <c r="AF58" s="456">
        <f>'Общестаознание-9 2022 раскл'!P58</f>
        <v>5.882352941176471</v>
      </c>
      <c r="AG58" s="378">
        <f>' Обществознание-9 2023 расклад'!O58</f>
        <v>11.764705882352942</v>
      </c>
    </row>
    <row r="59" spans="1:33" s="1" customFormat="1" ht="15" customHeight="1" x14ac:dyDescent="0.25">
      <c r="A59" s="23">
        <v>12</v>
      </c>
      <c r="B59" s="48">
        <v>40390</v>
      </c>
      <c r="C59" s="283" t="s">
        <v>47</v>
      </c>
      <c r="D59" s="284">
        <f>'Обществознание-9 2018 расклад'!K60</f>
        <v>16</v>
      </c>
      <c r="E59" s="285">
        <f>'Обществознание-9 2019 расклад'!K60</f>
        <v>36</v>
      </c>
      <c r="F59" s="285" t="s">
        <v>138</v>
      </c>
      <c r="G59" s="285"/>
      <c r="H59" s="364">
        <f>'Общестаознание-9 2022 раскл'!L59</f>
        <v>45</v>
      </c>
      <c r="I59" s="443">
        <f>' Обществознание-9 2023 расклад'!K59</f>
        <v>35</v>
      </c>
      <c r="J59" s="284">
        <f>'Обществознание-9 2018 расклад'!L60</f>
        <v>6</v>
      </c>
      <c r="K59" s="285">
        <f>'Обществознание-9 2019 расклад'!L60</f>
        <v>24.001199999999997</v>
      </c>
      <c r="L59" s="285" t="s">
        <v>138</v>
      </c>
      <c r="M59" s="285"/>
      <c r="N59" s="364">
        <f>'Общестаознание-9 2022 раскл'!M59</f>
        <v>10</v>
      </c>
      <c r="O59" s="443">
        <f>' Обществознание-9 2023 расклад'!L59</f>
        <v>11</v>
      </c>
      <c r="P59" s="359">
        <f>'Обществознание-9 2018 расклад'!M60</f>
        <v>37.5</v>
      </c>
      <c r="Q59" s="362">
        <f>'Обществознание-9 2019 расклад'!M60</f>
        <v>66.67</v>
      </c>
      <c r="R59" s="362" t="s">
        <v>138</v>
      </c>
      <c r="S59" s="362"/>
      <c r="T59" s="436">
        <f>'Общестаознание-9 2022 раскл'!N59</f>
        <v>22.222222222222221</v>
      </c>
      <c r="U59" s="448">
        <f>' Обществознание-9 2023 расклад'!M59</f>
        <v>31.428571428571427</v>
      </c>
      <c r="V59" s="284">
        <f>'Обществознание-9 2018 расклад'!N60</f>
        <v>0</v>
      </c>
      <c r="W59" s="285">
        <f>'Обществознание-9 2019 расклад'!N60</f>
        <v>1.0007999999999999</v>
      </c>
      <c r="X59" s="285" t="s">
        <v>138</v>
      </c>
      <c r="Y59" s="285"/>
      <c r="Z59" s="364">
        <f>'Общестаознание-9 2022 раскл'!O59</f>
        <v>2</v>
      </c>
      <c r="AA59" s="443">
        <f>' Обществознание-9 2023 расклад'!N59</f>
        <v>4</v>
      </c>
      <c r="AB59" s="359">
        <f>'Обществознание-9 2018 расклад'!O60</f>
        <v>0</v>
      </c>
      <c r="AC59" s="362">
        <f>'Обществознание-9 2019 расклад'!O60</f>
        <v>2.78</v>
      </c>
      <c r="AD59" s="362" t="s">
        <v>138</v>
      </c>
      <c r="AE59" s="286"/>
      <c r="AF59" s="456">
        <f>'Общестаознание-9 2022 раскл'!P59</f>
        <v>4.4444444444444446</v>
      </c>
      <c r="AG59" s="378">
        <f>' Обществознание-9 2023 расклад'!O59</f>
        <v>11.428571428571429</v>
      </c>
    </row>
    <row r="60" spans="1:33" s="1" customFormat="1" ht="15" customHeight="1" x14ac:dyDescent="0.25">
      <c r="A60" s="23">
        <v>13</v>
      </c>
      <c r="B60" s="48">
        <v>40720</v>
      </c>
      <c r="C60" s="283" t="s">
        <v>167</v>
      </c>
      <c r="D60" s="284">
        <f>'Обществознание-9 2018 расклад'!K61</f>
        <v>56</v>
      </c>
      <c r="E60" s="285">
        <f>'Обществознание-9 2019 расклад'!K61</f>
        <v>57</v>
      </c>
      <c r="F60" s="285" t="s">
        <v>138</v>
      </c>
      <c r="G60" s="285"/>
      <c r="H60" s="364">
        <f>'Общестаознание-9 2022 раскл'!L60</f>
        <v>34</v>
      </c>
      <c r="I60" s="443">
        <f>' Обществознание-9 2023 расклад'!K60</f>
        <v>39</v>
      </c>
      <c r="J60" s="284">
        <f>'Обществознание-9 2018 расклад'!L61</f>
        <v>33.997600000000006</v>
      </c>
      <c r="K60" s="285">
        <f>'Обществознание-9 2019 расклад'!L61</f>
        <v>31.002300000000002</v>
      </c>
      <c r="L60" s="285" t="s">
        <v>138</v>
      </c>
      <c r="M60" s="285"/>
      <c r="N60" s="364">
        <f>'Общестаознание-9 2022 раскл'!M60</f>
        <v>16</v>
      </c>
      <c r="O60" s="443">
        <f>' Обществознание-9 2023 расклад'!L60</f>
        <v>19</v>
      </c>
      <c r="P60" s="359">
        <f>'Обществознание-9 2018 расклад'!M61</f>
        <v>60.71</v>
      </c>
      <c r="Q60" s="362">
        <f>'Обществознание-9 2019 расклад'!M61</f>
        <v>54.39</v>
      </c>
      <c r="R60" s="362" t="s">
        <v>138</v>
      </c>
      <c r="S60" s="362"/>
      <c r="T60" s="436">
        <f>'Общестаознание-9 2022 раскл'!N60</f>
        <v>47.058823529411768</v>
      </c>
      <c r="U60" s="448">
        <f>' Обществознание-9 2023 расклад'!M60</f>
        <v>48.717948717948715</v>
      </c>
      <c r="V60" s="284">
        <f>'Обществознание-9 2018 расклад'!N61</f>
        <v>0</v>
      </c>
      <c r="W60" s="285">
        <f>'Обществознание-9 2019 расклад'!N61</f>
        <v>2.9981999999999998</v>
      </c>
      <c r="X60" s="285" t="s">
        <v>138</v>
      </c>
      <c r="Y60" s="285"/>
      <c r="Z60" s="364">
        <f>'Общестаознание-9 2022 раскл'!O60</f>
        <v>0</v>
      </c>
      <c r="AA60" s="443">
        <f>' Обществознание-9 2023 расклад'!N60</f>
        <v>0</v>
      </c>
      <c r="AB60" s="359">
        <f>'Обществознание-9 2018 расклад'!O61</f>
        <v>0</v>
      </c>
      <c r="AC60" s="362">
        <f>'Обществознание-9 2019 расклад'!O61</f>
        <v>5.26</v>
      </c>
      <c r="AD60" s="362" t="s">
        <v>138</v>
      </c>
      <c r="AE60" s="286"/>
      <c r="AF60" s="456">
        <f>'Общестаознание-9 2022 раскл'!P60</f>
        <v>0</v>
      </c>
      <c r="AG60" s="378">
        <f>' Обществознание-9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283" t="s">
        <v>49</v>
      </c>
      <c r="D61" s="284">
        <f>'Обществознание-9 2018 расклад'!K62</f>
        <v>5</v>
      </c>
      <c r="E61" s="285">
        <f>'Обществознание-9 2019 расклад'!K62</f>
        <v>8</v>
      </c>
      <c r="F61" s="285" t="s">
        <v>138</v>
      </c>
      <c r="G61" s="285"/>
      <c r="H61" s="364">
        <f>'Общестаознание-9 2022 раскл'!L61</f>
        <v>18</v>
      </c>
      <c r="I61" s="443">
        <f>' Обществознание-9 2023 расклад'!K61</f>
        <v>18</v>
      </c>
      <c r="J61" s="284">
        <f>'Обществознание-9 2018 расклад'!L62</f>
        <v>3</v>
      </c>
      <c r="K61" s="285">
        <f>'Обществознание-9 2019 расклад'!L62</f>
        <v>5</v>
      </c>
      <c r="L61" s="285" t="s">
        <v>138</v>
      </c>
      <c r="M61" s="285"/>
      <c r="N61" s="364">
        <f>'Общестаознание-9 2022 раскл'!M61</f>
        <v>7</v>
      </c>
      <c r="O61" s="443">
        <f>' Обществознание-9 2023 расклад'!L61</f>
        <v>10</v>
      </c>
      <c r="P61" s="359">
        <f>'Обществознание-9 2018 расклад'!M62</f>
        <v>60</v>
      </c>
      <c r="Q61" s="362">
        <f>'Обществознание-9 2019 расклад'!M62</f>
        <v>62.5</v>
      </c>
      <c r="R61" s="362" t="s">
        <v>138</v>
      </c>
      <c r="S61" s="362"/>
      <c r="T61" s="436">
        <f>'Общестаознание-9 2022 раскл'!N61</f>
        <v>38.888888888888886</v>
      </c>
      <c r="U61" s="448">
        <f>' Обществознание-9 2023 расклад'!M61</f>
        <v>55.555555555555557</v>
      </c>
      <c r="V61" s="284">
        <f>'Обществознание-9 2018 расклад'!N62</f>
        <v>0</v>
      </c>
      <c r="W61" s="285">
        <f>'Обществознание-9 2019 расклад'!N62</f>
        <v>0</v>
      </c>
      <c r="X61" s="285" t="s">
        <v>138</v>
      </c>
      <c r="Y61" s="285"/>
      <c r="Z61" s="364">
        <f>'Общестаознание-9 2022 раскл'!O61</f>
        <v>1</v>
      </c>
      <c r="AA61" s="443">
        <f>' Обществознание-9 2023 расклад'!N61</f>
        <v>0</v>
      </c>
      <c r="AB61" s="359">
        <f>'Обществознание-9 2018 расклад'!O62</f>
        <v>0</v>
      </c>
      <c r="AC61" s="362">
        <f>'Обществознание-9 2019 расклад'!O62</f>
        <v>0</v>
      </c>
      <c r="AD61" s="362" t="s">
        <v>138</v>
      </c>
      <c r="AE61" s="286"/>
      <c r="AF61" s="456">
        <f>'Общестаознание-9 2022 раскл'!P61</f>
        <v>5.5555555555555554</v>
      </c>
      <c r="AG61" s="378">
        <f>' Обществознание-9 2023 расклад'!O61</f>
        <v>0</v>
      </c>
    </row>
    <row r="62" spans="1:33" s="1" customFormat="1" ht="15" customHeight="1" x14ac:dyDescent="0.25">
      <c r="A62" s="23">
        <v>15</v>
      </c>
      <c r="B62" s="48">
        <v>40820</v>
      </c>
      <c r="C62" s="283" t="s">
        <v>168</v>
      </c>
      <c r="D62" s="284">
        <f>'Обществознание-9 2018 расклад'!K63</f>
        <v>28</v>
      </c>
      <c r="E62" s="285">
        <f>'Обществознание-9 2019 расклад'!K63</f>
        <v>29</v>
      </c>
      <c r="F62" s="285" t="s">
        <v>138</v>
      </c>
      <c r="G62" s="285"/>
      <c r="H62" s="364">
        <f>'Общестаознание-9 2022 раскл'!L62</f>
        <v>44</v>
      </c>
      <c r="I62" s="443">
        <f>' Обществознание-9 2023 расклад'!K62</f>
        <v>29</v>
      </c>
      <c r="J62" s="284">
        <f>'Обществознание-9 2018 расклад'!L63</f>
        <v>24.0016</v>
      </c>
      <c r="K62" s="285">
        <f>'Обществознание-9 2019 расклад'!L63</f>
        <v>18.997899999999998</v>
      </c>
      <c r="L62" s="285" t="s">
        <v>138</v>
      </c>
      <c r="M62" s="285"/>
      <c r="N62" s="364">
        <f>'Общестаознание-9 2022 раскл'!M62</f>
        <v>16.999999999999996</v>
      </c>
      <c r="O62" s="443">
        <f>' Обществознание-9 2023 расклад'!L62</f>
        <v>14</v>
      </c>
      <c r="P62" s="359">
        <f>'Обществознание-9 2018 расклад'!M63</f>
        <v>85.72</v>
      </c>
      <c r="Q62" s="362">
        <f>'Обществознание-9 2019 расклад'!M63</f>
        <v>65.509999999999991</v>
      </c>
      <c r="R62" s="362" t="s">
        <v>138</v>
      </c>
      <c r="S62" s="362"/>
      <c r="T62" s="436">
        <f>'Общестаознание-9 2022 раскл'!N62</f>
        <v>38.636363636363633</v>
      </c>
      <c r="U62" s="448">
        <f>' Обществознание-9 2023 расклад'!M62</f>
        <v>48.275862068965516</v>
      </c>
      <c r="V62" s="284">
        <f>'Обществознание-9 2018 расклад'!N63</f>
        <v>0</v>
      </c>
      <c r="W62" s="285">
        <f>'Обществознание-9 2019 расклад'!N63</f>
        <v>0</v>
      </c>
      <c r="X62" s="285" t="s">
        <v>138</v>
      </c>
      <c r="Y62" s="285"/>
      <c r="Z62" s="364">
        <f>'Общестаознание-9 2022 раскл'!O62</f>
        <v>2.0000000000000004</v>
      </c>
      <c r="AA62" s="443">
        <f>' Обществознание-9 2023 расклад'!N62</f>
        <v>3</v>
      </c>
      <c r="AB62" s="359">
        <f>'Обществознание-9 2018 расклад'!O63</f>
        <v>0</v>
      </c>
      <c r="AC62" s="362">
        <f>'Обществознание-9 2019 расклад'!O63</f>
        <v>0</v>
      </c>
      <c r="AD62" s="362" t="s">
        <v>138</v>
      </c>
      <c r="AE62" s="286"/>
      <c r="AF62" s="456">
        <f>'Общестаознание-9 2022 раскл'!P62</f>
        <v>4.5454545454545459</v>
      </c>
      <c r="AG62" s="378">
        <f>' Обществознание-9 2023 расклад'!O62</f>
        <v>10.344827586206897</v>
      </c>
    </row>
    <row r="63" spans="1:33" s="1" customFormat="1" ht="15" customHeight="1" x14ac:dyDescent="0.25">
      <c r="A63" s="23">
        <v>16</v>
      </c>
      <c r="B63" s="48">
        <v>40840</v>
      </c>
      <c r="C63" s="283" t="s">
        <v>51</v>
      </c>
      <c r="D63" s="284">
        <f>'Обществознание-9 2018 расклад'!K64</f>
        <v>30</v>
      </c>
      <c r="E63" s="285">
        <f>'Обществознание-9 2019 расклад'!K64</f>
        <v>49</v>
      </c>
      <c r="F63" s="285" t="s">
        <v>138</v>
      </c>
      <c r="G63" s="285"/>
      <c r="H63" s="364">
        <f>'Общестаознание-9 2022 раскл'!L63</f>
        <v>45</v>
      </c>
      <c r="I63" s="443">
        <f>' Обществознание-9 2023 расклад'!K63</f>
        <v>10</v>
      </c>
      <c r="J63" s="284">
        <f>'Обществознание-9 2018 расклад'!L64</f>
        <v>14.001000000000001</v>
      </c>
      <c r="K63" s="285">
        <f>'Обществознание-9 2019 расклад'!L64</f>
        <v>25.999400000000001</v>
      </c>
      <c r="L63" s="285" t="s">
        <v>138</v>
      </c>
      <c r="M63" s="285"/>
      <c r="N63" s="364">
        <f>'Общестаознание-9 2022 раскл'!M63</f>
        <v>11</v>
      </c>
      <c r="O63" s="443">
        <f>' Обществознание-9 2023 расклад'!L63</f>
        <v>3</v>
      </c>
      <c r="P63" s="359">
        <f>'Обществознание-9 2018 расклад'!M64</f>
        <v>46.67</v>
      </c>
      <c r="Q63" s="362">
        <f>'Обществознание-9 2019 расклад'!M64</f>
        <v>53.06</v>
      </c>
      <c r="R63" s="362" t="s">
        <v>138</v>
      </c>
      <c r="S63" s="362"/>
      <c r="T63" s="436">
        <f>'Общестаознание-9 2022 раскл'!N63</f>
        <v>24.444444444444443</v>
      </c>
      <c r="U63" s="448">
        <f>' Обществознание-9 2023 расклад'!M63</f>
        <v>30</v>
      </c>
      <c r="V63" s="284">
        <f>'Обществознание-9 2018 расклад'!N64</f>
        <v>2.0009999999999999</v>
      </c>
      <c r="W63" s="285">
        <f>'Обществознание-9 2019 расклад'!N64</f>
        <v>0.99960000000000004</v>
      </c>
      <c r="X63" s="285" t="s">
        <v>138</v>
      </c>
      <c r="Y63" s="285"/>
      <c r="Z63" s="364">
        <f>'Общестаознание-9 2022 раскл'!O63</f>
        <v>2</v>
      </c>
      <c r="AA63" s="443">
        <f>' Обществознание-9 2023 расклад'!N63</f>
        <v>0</v>
      </c>
      <c r="AB63" s="359">
        <f>'Обществознание-9 2018 расклад'!O64</f>
        <v>6.67</v>
      </c>
      <c r="AC63" s="362">
        <f>'Обществознание-9 2019 расклад'!O64</f>
        <v>2.04</v>
      </c>
      <c r="AD63" s="362" t="s">
        <v>138</v>
      </c>
      <c r="AE63" s="286"/>
      <c r="AF63" s="456">
        <f>'Общестаознание-9 2022 раскл'!P63</f>
        <v>4.4444444444444446</v>
      </c>
      <c r="AG63" s="378">
        <f>' Обществознание-9 2023 расклад'!O63</f>
        <v>0</v>
      </c>
    </row>
    <row r="64" spans="1:33" s="1" customFormat="1" ht="15" customHeight="1" x14ac:dyDescent="0.25">
      <c r="A64" s="23">
        <v>17</v>
      </c>
      <c r="B64" s="48">
        <v>40950</v>
      </c>
      <c r="C64" s="283" t="s">
        <v>52</v>
      </c>
      <c r="D64" s="284">
        <f>'Обществознание-9 2018 расклад'!K65</f>
        <v>65</v>
      </c>
      <c r="E64" s="285">
        <f>'Обществознание-9 2019 расклад'!K65</f>
        <v>53</v>
      </c>
      <c r="F64" s="285">
        <f>'Обществознание-9 2020 расклад'!K65</f>
        <v>53</v>
      </c>
      <c r="G64" s="285"/>
      <c r="H64" s="364">
        <f>'Общестаознание-9 2022 раскл'!L64</f>
        <v>35</v>
      </c>
      <c r="I64" s="443">
        <f>' Обществознание-9 2023 расклад'!K64</f>
        <v>60</v>
      </c>
      <c r="J64" s="284">
        <f>'Обществознание-9 2018 расклад'!L65</f>
        <v>22.002500000000001</v>
      </c>
      <c r="K64" s="285">
        <f>'Обществознание-9 2019 расклад'!L65</f>
        <v>22.000299999999996</v>
      </c>
      <c r="L64" s="285">
        <f>'Обществознание-9 2020 расклад'!L65</f>
        <v>4.9978999999999996</v>
      </c>
      <c r="M64" s="285"/>
      <c r="N64" s="364">
        <f>'Общестаознание-9 2022 раскл'!M64</f>
        <v>16</v>
      </c>
      <c r="O64" s="443">
        <f>' Обществознание-9 2023 расклад'!L64</f>
        <v>30</v>
      </c>
      <c r="P64" s="359">
        <f>'Обществознание-9 2018 расклад'!M65</f>
        <v>33.85</v>
      </c>
      <c r="Q64" s="362">
        <f>'Обществознание-9 2019 расклад'!M65</f>
        <v>41.51</v>
      </c>
      <c r="R64" s="362">
        <f>'Обществознание-9 2020 расклад'!M65</f>
        <v>9.43</v>
      </c>
      <c r="S64" s="362"/>
      <c r="T64" s="436">
        <f>'Общестаознание-9 2022 раскл'!N64</f>
        <v>45.714285714285715</v>
      </c>
      <c r="U64" s="448">
        <f>' Обществознание-9 2023 расклад'!M64</f>
        <v>50</v>
      </c>
      <c r="V64" s="284">
        <f>'Обществознание-9 2018 расклад'!N65</f>
        <v>2.0020000000000002</v>
      </c>
      <c r="W64" s="285">
        <f>'Обществознание-9 2019 расклад'!N65</f>
        <v>1.9981</v>
      </c>
      <c r="X64" s="285">
        <f>'Обществознание-9 2020 расклад'!N65</f>
        <v>1.9981</v>
      </c>
      <c r="Y64" s="285"/>
      <c r="Z64" s="364">
        <f>'Общестаознание-9 2022 раскл'!O64</f>
        <v>0</v>
      </c>
      <c r="AA64" s="443">
        <f>' Обществознание-9 2023 расклад'!N64</f>
        <v>3</v>
      </c>
      <c r="AB64" s="359">
        <f>'Обществознание-9 2018 расклад'!O65</f>
        <v>3.08</v>
      </c>
      <c r="AC64" s="362">
        <f>'Обществознание-9 2019 расклад'!O65</f>
        <v>3.77</v>
      </c>
      <c r="AD64" s="362">
        <f>'Обществознание-9 2020 расклад'!O65</f>
        <v>3.77</v>
      </c>
      <c r="AE64" s="286"/>
      <c r="AF64" s="456">
        <f>'Общестаознание-9 2022 раскл'!P64</f>
        <v>0</v>
      </c>
      <c r="AG64" s="378">
        <f>' Обществознание-9 2023 расклад'!O64</f>
        <v>5</v>
      </c>
    </row>
    <row r="65" spans="1:33" s="1" customFormat="1" ht="15" customHeight="1" x14ac:dyDescent="0.25">
      <c r="A65" s="23">
        <v>18</v>
      </c>
      <c r="B65" s="50">
        <v>40990</v>
      </c>
      <c r="C65" s="287" t="s">
        <v>53</v>
      </c>
      <c r="D65" s="284">
        <f>'Обществознание-9 2018 расклад'!K66</f>
        <v>50</v>
      </c>
      <c r="E65" s="285">
        <f>'Обществознание-9 2019 расклад'!K66</f>
        <v>58</v>
      </c>
      <c r="F65" s="285">
        <f>'Обществознание-9 2020 расклад'!K66</f>
        <v>87</v>
      </c>
      <c r="G65" s="285"/>
      <c r="H65" s="364">
        <f>'Общестаознание-9 2022 раскл'!L65</f>
        <v>61</v>
      </c>
      <c r="I65" s="443">
        <f>' Обществознание-9 2023 расклад'!K65</f>
        <v>63</v>
      </c>
      <c r="J65" s="284">
        <f>'Обществознание-9 2018 расклад'!L66</f>
        <v>29</v>
      </c>
      <c r="K65" s="285">
        <f>'Обществознание-9 2019 расклад'!L66</f>
        <v>45.999800000000008</v>
      </c>
      <c r="L65" s="285">
        <f>'Обществознание-9 2020 расклад'!L66</f>
        <v>27.004799999999999</v>
      </c>
      <c r="M65" s="285"/>
      <c r="N65" s="364">
        <f>'Общестаознание-9 2022 раскл'!M65</f>
        <v>39.999999999999993</v>
      </c>
      <c r="O65" s="443">
        <f>' Обществознание-9 2023 расклад'!L65</f>
        <v>24</v>
      </c>
      <c r="P65" s="359">
        <f>'Обществознание-9 2018 расклад'!M66</f>
        <v>58</v>
      </c>
      <c r="Q65" s="362">
        <f>'Обществознание-9 2019 расклад'!M66</f>
        <v>79.31</v>
      </c>
      <c r="R65" s="362">
        <f>'Обществознание-9 2020 расклад'!M66</f>
        <v>31.04</v>
      </c>
      <c r="S65" s="362"/>
      <c r="T65" s="436">
        <f>'Общестаознание-9 2022 раскл'!N65</f>
        <v>65.573770491803273</v>
      </c>
      <c r="U65" s="448">
        <f>' Обществознание-9 2023 расклад'!M65</f>
        <v>38.095238095238095</v>
      </c>
      <c r="V65" s="284">
        <f>'Обществознание-9 2018 расклад'!N66</f>
        <v>0</v>
      </c>
      <c r="W65" s="285">
        <f>'Обществознание-9 2019 расклад'!N66</f>
        <v>0</v>
      </c>
      <c r="X65" s="285">
        <f>'Обществознание-9 2020 расклад'!N66</f>
        <v>3.0015000000000005</v>
      </c>
      <c r="Y65" s="285"/>
      <c r="Z65" s="364">
        <f>'Общестаознание-9 2022 раскл'!O65</f>
        <v>1</v>
      </c>
      <c r="AA65" s="443">
        <f>' Обществознание-9 2023 расклад'!N65</f>
        <v>4</v>
      </c>
      <c r="AB65" s="359">
        <f>'Обществознание-9 2018 расклад'!O66</f>
        <v>0</v>
      </c>
      <c r="AC65" s="362">
        <f>'Обществознание-9 2019 расклад'!O66</f>
        <v>0</v>
      </c>
      <c r="AD65" s="362">
        <f>'Обществознание-9 2020 расклад'!O66</f>
        <v>3.45</v>
      </c>
      <c r="AE65" s="286"/>
      <c r="AF65" s="456">
        <f>'Общестаознание-9 2022 раскл'!P65</f>
        <v>1.639344262295082</v>
      </c>
      <c r="AG65" s="378">
        <f>' Обществознание-9 2023 расклад'!O65</f>
        <v>6.3492063492063489</v>
      </c>
    </row>
    <row r="66" spans="1:33" s="1" customFormat="1" ht="15" customHeight="1" thickBot="1" x14ac:dyDescent="0.3">
      <c r="A66" s="24">
        <v>19</v>
      </c>
      <c r="B66" s="48">
        <v>40133</v>
      </c>
      <c r="C66" s="283" t="s">
        <v>169</v>
      </c>
      <c r="D66" s="289">
        <f>'Обществознание-9 2018 расклад'!K67</f>
        <v>12</v>
      </c>
      <c r="E66" s="290">
        <f>'Обществознание-9 2019 расклад'!K67</f>
        <v>49</v>
      </c>
      <c r="F66" s="290">
        <f>'Обществознание-9 2020 расклад'!K67</f>
        <v>53</v>
      </c>
      <c r="G66" s="290"/>
      <c r="H66" s="365">
        <f>'Общестаознание-9 2022 раскл'!L66</f>
        <v>40</v>
      </c>
      <c r="I66" s="444">
        <f>' Обществознание-9 2023 расклад'!K66</f>
        <v>25</v>
      </c>
      <c r="J66" s="289">
        <f>'Обществознание-9 2018 расклад'!L67</f>
        <v>8.0003999999999991</v>
      </c>
      <c r="K66" s="290">
        <f>'Обществознание-9 2019 расклад'!L67</f>
        <v>24.9998</v>
      </c>
      <c r="L66" s="290">
        <f>'Обществознание-9 2020 расклад'!L67</f>
        <v>9.9957999999999991</v>
      </c>
      <c r="M66" s="290"/>
      <c r="N66" s="365">
        <f>'Общестаознание-9 2022 раскл'!M66</f>
        <v>21</v>
      </c>
      <c r="O66" s="444">
        <f>' Обществознание-9 2023 расклад'!L66</f>
        <v>15</v>
      </c>
      <c r="P66" s="369">
        <f>'Обществознание-9 2018 расклад'!M67</f>
        <v>66.67</v>
      </c>
      <c r="Q66" s="291">
        <f>'Обществознание-9 2019 расклад'!M67</f>
        <v>51.02</v>
      </c>
      <c r="R66" s="291">
        <f>'Обществознание-9 2020 расклад'!M67</f>
        <v>18.86</v>
      </c>
      <c r="S66" s="291"/>
      <c r="T66" s="437">
        <f>'Общестаознание-9 2022 раскл'!N66</f>
        <v>52.5</v>
      </c>
      <c r="U66" s="449">
        <f>' Обществознание-9 2023 расклад'!M66</f>
        <v>60</v>
      </c>
      <c r="V66" s="289">
        <f>'Обществознание-9 2018 расклад'!N67</f>
        <v>0</v>
      </c>
      <c r="W66" s="290">
        <f>'Обществознание-9 2019 расклад'!N67</f>
        <v>0</v>
      </c>
      <c r="X66" s="290">
        <f>'Обществознание-9 2020 расклад'!N67</f>
        <v>17.002400000000002</v>
      </c>
      <c r="Y66" s="290"/>
      <c r="Z66" s="365">
        <f>'Общестаознание-9 2022 раскл'!O66</f>
        <v>2</v>
      </c>
      <c r="AA66" s="444">
        <f>' Обществознание-9 2023 расклад'!N66</f>
        <v>0</v>
      </c>
      <c r="AB66" s="369">
        <f>'Обществознание-9 2018 расклад'!O67</f>
        <v>0</v>
      </c>
      <c r="AC66" s="291">
        <f>'Обществознание-9 2019 расклад'!O67</f>
        <v>0</v>
      </c>
      <c r="AD66" s="291">
        <f>'Обществознание-9 2020 расклад'!O67</f>
        <v>32.08</v>
      </c>
      <c r="AE66" s="292"/>
      <c r="AF66" s="457">
        <f>'Общестаознание-9 2022 раскл'!P66</f>
        <v>5</v>
      </c>
      <c r="AG66" s="379">
        <f>' Обществознание-9 2023 расклад'!O66</f>
        <v>0</v>
      </c>
    </row>
    <row r="67" spans="1:33" s="1" customFormat="1" ht="15" customHeight="1" thickBot="1" x14ac:dyDescent="0.3">
      <c r="A67" s="35"/>
      <c r="B67" s="51"/>
      <c r="C67" s="293" t="s">
        <v>105</v>
      </c>
      <c r="D67" s="384">
        <f>'Обществознание-9 2018 расклад'!K68</f>
        <v>702</v>
      </c>
      <c r="E67" s="385">
        <f>'Обществознание-9 2019 расклад'!K68</f>
        <v>755</v>
      </c>
      <c r="F67" s="385">
        <f>'Обществознание-9 2020 расклад'!K68</f>
        <v>208</v>
      </c>
      <c r="G67" s="385">
        <f>'Общестаознание-9 2021 расклад'!K68</f>
        <v>0</v>
      </c>
      <c r="H67" s="411">
        <f>'Общестаознание-9 2022 раскл'!L67</f>
        <v>906</v>
      </c>
      <c r="I67" s="441">
        <f>' Обществознание-9 2023 расклад'!K67</f>
        <v>836</v>
      </c>
      <c r="J67" s="384">
        <f>'Обществознание-9 2018 расклад'!L68</f>
        <v>419.0016</v>
      </c>
      <c r="K67" s="385">
        <f>'Обществознание-9 2019 расклад'!L68</f>
        <v>504.00480000000005</v>
      </c>
      <c r="L67" s="385">
        <f>'Обществознание-9 2020 расклад'!L68</f>
        <v>104.00200000000001</v>
      </c>
      <c r="M67" s="385">
        <f>'Общестаознание-9 2021 расклад'!L68</f>
        <v>0</v>
      </c>
      <c r="N67" s="411">
        <f>'Общестаознание-9 2022 раскл'!M67</f>
        <v>553</v>
      </c>
      <c r="O67" s="441">
        <f>' Обществознание-9 2023 расклад'!L67</f>
        <v>406</v>
      </c>
      <c r="P67" s="412">
        <f>'Обществознание-9 2018 расклад'!M68</f>
        <v>59.036923076923088</v>
      </c>
      <c r="Q67" s="413">
        <f>'Обществознание-9 2019 расклад'!M68</f>
        <v>65.710000000000008</v>
      </c>
      <c r="R67" s="413">
        <f>'Обществознание-9 2020 расклад'!M68</f>
        <v>52.480000000000004</v>
      </c>
      <c r="S67" s="413">
        <f>'Общестаознание-9 2021 расклад'!M68</f>
        <v>0</v>
      </c>
      <c r="T67" s="435">
        <f>'Общестаознание-9 2022 раскл'!N67</f>
        <v>61.141234982074501</v>
      </c>
      <c r="U67" s="447">
        <f>' Обществознание-9 2023 расклад'!M67</f>
        <v>48.564593301435409</v>
      </c>
      <c r="V67" s="384">
        <f>'Обществознание-9 2018 расклад'!N68</f>
        <v>5.9980000000000002</v>
      </c>
      <c r="W67" s="385">
        <f>'Обществознание-9 2019 расклад'!N68</f>
        <v>6.0002999999999993</v>
      </c>
      <c r="X67" s="385">
        <f>'Обществознание-9 2020 расклад'!N68</f>
        <v>19.998799999999999</v>
      </c>
      <c r="Y67" s="385">
        <f>'Общестаознание-9 2021 расклад'!N68</f>
        <v>0</v>
      </c>
      <c r="Z67" s="411">
        <f>'Общестаознание-9 2022 раскл'!O67</f>
        <v>2</v>
      </c>
      <c r="AA67" s="441">
        <f>' Обществознание-9 2023 расклад'!N67</f>
        <v>11</v>
      </c>
      <c r="AB67" s="412">
        <f>'Обществознание-9 2018 расклад'!O68</f>
        <v>0.8915384615384615</v>
      </c>
      <c r="AC67" s="413">
        <f>'Обществознание-9 2019 расклад'!O68</f>
        <v>0.88076923076923075</v>
      </c>
      <c r="AD67" s="413">
        <f>'Обществознание-9 2020 расклад'!O68</f>
        <v>9.2466666666666661</v>
      </c>
      <c r="AE67" s="414">
        <f>'Общестаознание-9 2021 расклад'!O68</f>
        <v>0</v>
      </c>
      <c r="AF67" s="454">
        <f>'Общестаознание-9 2022 раскл'!P67</f>
        <v>0.27949164161788748</v>
      </c>
      <c r="AG67" s="387">
        <f>' Обществознание-9 2023 расклад'!O67</f>
        <v>1.3157894736842106</v>
      </c>
    </row>
    <row r="68" spans="1:33" s="1" customFormat="1" ht="15" customHeight="1" x14ac:dyDescent="0.25">
      <c r="A68" s="16">
        <v>1</v>
      </c>
      <c r="B68" s="48">
        <v>50040</v>
      </c>
      <c r="C68" s="283" t="s">
        <v>170</v>
      </c>
      <c r="D68" s="279">
        <f>'Обществознание-9 2018 расклад'!K69</f>
        <v>80</v>
      </c>
      <c r="E68" s="280">
        <f>'Обществознание-9 2019 расклад'!K69</f>
        <v>63</v>
      </c>
      <c r="F68" s="280">
        <f>'Обществознание-9 2020 расклад'!K69</f>
        <v>56</v>
      </c>
      <c r="G68" s="280"/>
      <c r="H68" s="366">
        <f>'Общестаознание-9 2022 раскл'!L68</f>
        <v>54</v>
      </c>
      <c r="I68" s="442">
        <f>' Обществознание-9 2023 расклад'!K68</f>
        <v>44</v>
      </c>
      <c r="J68" s="279">
        <f>'Обществознание-9 2018 расклад'!L69</f>
        <v>61</v>
      </c>
      <c r="K68" s="280">
        <f>'Обществознание-9 2019 расклад'!L69</f>
        <v>50.998500000000007</v>
      </c>
      <c r="L68" s="280">
        <f>'Обществознание-9 2020 расклад'!L69</f>
        <v>42</v>
      </c>
      <c r="M68" s="280"/>
      <c r="N68" s="366">
        <f>'Общестаознание-9 2022 раскл'!M68</f>
        <v>38</v>
      </c>
      <c r="O68" s="442">
        <f>' Обществознание-9 2023 расклад'!L68</f>
        <v>32</v>
      </c>
      <c r="P68" s="370">
        <f>'Обществознание-9 2018 расклад'!M69</f>
        <v>76.25</v>
      </c>
      <c r="Q68" s="281">
        <f>'Обществознание-9 2019 расклад'!M69</f>
        <v>80.95</v>
      </c>
      <c r="R68" s="281">
        <f>'Обществознание-9 2020 расклад'!M69</f>
        <v>75</v>
      </c>
      <c r="S68" s="281"/>
      <c r="T68" s="438">
        <f>'Общестаознание-9 2022 раскл'!N68</f>
        <v>70.370370370370367</v>
      </c>
      <c r="U68" s="450">
        <f>' Обществознание-9 2023 расклад'!M68</f>
        <v>72.727272727272734</v>
      </c>
      <c r="V68" s="279">
        <f>'Обществознание-9 2018 расклад'!N69</f>
        <v>0</v>
      </c>
      <c r="W68" s="280">
        <f>'Обществознание-9 2019 расклад'!N69</f>
        <v>0</v>
      </c>
      <c r="X68" s="280">
        <f>'Обществознание-9 2020 расклад'!N69</f>
        <v>0</v>
      </c>
      <c r="Y68" s="280"/>
      <c r="Z68" s="366">
        <f>'Общестаознание-9 2022 раскл'!O68</f>
        <v>0</v>
      </c>
      <c r="AA68" s="442">
        <f>' Обществознание-9 2023 расклад'!N68</f>
        <v>0</v>
      </c>
      <c r="AB68" s="370">
        <f>'Обществознание-9 2018 расклад'!O69</f>
        <v>0</v>
      </c>
      <c r="AC68" s="281">
        <f>'Обществознание-9 2019 расклад'!O69</f>
        <v>0</v>
      </c>
      <c r="AD68" s="281">
        <f>'Обществознание-9 2020 расклад'!O69</f>
        <v>0</v>
      </c>
      <c r="AE68" s="282"/>
      <c r="AF68" s="455">
        <f>'Общестаознание-9 2022 раскл'!P68</f>
        <v>0</v>
      </c>
      <c r="AG68" s="377">
        <f>' Обществознание-9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283" t="s">
        <v>97</v>
      </c>
      <c r="D69" s="284">
        <f>'Обществознание-9 2018 расклад'!K70</f>
        <v>62</v>
      </c>
      <c r="E69" s="285">
        <f>'Обществознание-9 2019 расклад'!K70</f>
        <v>73</v>
      </c>
      <c r="F69" s="285" t="s">
        <v>138</v>
      </c>
      <c r="G69" s="285"/>
      <c r="H69" s="364">
        <f>'Общестаознание-9 2022 раскл'!L69</f>
        <v>45</v>
      </c>
      <c r="I69" s="443">
        <f>' Обществознание-9 2023 расклад'!K69</f>
        <v>52</v>
      </c>
      <c r="J69" s="284">
        <f>'Обществознание-9 2018 расклад'!L70</f>
        <v>37.9998</v>
      </c>
      <c r="K69" s="285">
        <f>'Обществознание-9 2019 расклад'!L70</f>
        <v>58.998599999999996</v>
      </c>
      <c r="L69" s="285" t="s">
        <v>138</v>
      </c>
      <c r="M69" s="285"/>
      <c r="N69" s="364">
        <f>'Общестаознание-9 2022 раскл'!M69</f>
        <v>34</v>
      </c>
      <c r="O69" s="443">
        <f>' Обществознание-9 2023 расклад'!L69</f>
        <v>33</v>
      </c>
      <c r="P69" s="359">
        <f>'Обществознание-9 2018 расклад'!M70</f>
        <v>61.29</v>
      </c>
      <c r="Q69" s="362">
        <f>'Обществознание-9 2019 расклад'!M70</f>
        <v>80.819999999999993</v>
      </c>
      <c r="R69" s="362" t="s">
        <v>138</v>
      </c>
      <c r="S69" s="362"/>
      <c r="T69" s="436">
        <f>'Общестаознание-9 2022 раскл'!N69</f>
        <v>75.555555555555557</v>
      </c>
      <c r="U69" s="448">
        <f>' Обществознание-9 2023 расклад'!M69</f>
        <v>63.46153846153846</v>
      </c>
      <c r="V69" s="284">
        <f>'Обществознание-9 2018 расклад'!N70</f>
        <v>0</v>
      </c>
      <c r="W69" s="285">
        <f>'Обществознание-9 2019 расклад'!N70</f>
        <v>0</v>
      </c>
      <c r="X69" s="285" t="s">
        <v>138</v>
      </c>
      <c r="Y69" s="285"/>
      <c r="Z69" s="364">
        <f>'Общестаознание-9 2022 раскл'!O69</f>
        <v>0</v>
      </c>
      <c r="AA69" s="443">
        <f>' Обществознание-9 2023 расклад'!N69</f>
        <v>0</v>
      </c>
      <c r="AB69" s="359">
        <f>'Обществознание-9 2018 расклад'!O70</f>
        <v>0</v>
      </c>
      <c r="AC69" s="362">
        <f>'Обществознание-9 2019 расклад'!O70</f>
        <v>0</v>
      </c>
      <c r="AD69" s="362" t="s">
        <v>138</v>
      </c>
      <c r="AE69" s="286"/>
      <c r="AF69" s="456">
        <f>'Общестаознание-9 2022 раскл'!P69</f>
        <v>0</v>
      </c>
      <c r="AG69" s="378">
        <f>' Обществознание-9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283" t="s">
        <v>171</v>
      </c>
      <c r="D70" s="284">
        <f>'Обществознание-9 2018 расклад'!K71</f>
        <v>53</v>
      </c>
      <c r="E70" s="285">
        <f>'Обществознание-9 2019 расклад'!K71</f>
        <v>42</v>
      </c>
      <c r="F70" s="285" t="s">
        <v>138</v>
      </c>
      <c r="G70" s="285"/>
      <c r="H70" s="364">
        <f>'Общестаознание-9 2022 раскл'!L70</f>
        <v>102</v>
      </c>
      <c r="I70" s="443">
        <f>' Обществознание-9 2023 расклад'!K70</f>
        <v>73</v>
      </c>
      <c r="J70" s="284">
        <f>'Обществознание-9 2018 расклад'!L71</f>
        <v>42.998900000000006</v>
      </c>
      <c r="K70" s="285">
        <f>'Обществознание-9 2019 расклад'!L71</f>
        <v>32.999399999999994</v>
      </c>
      <c r="L70" s="285" t="s">
        <v>138</v>
      </c>
      <c r="M70" s="285"/>
      <c r="N70" s="364">
        <f>'Общестаознание-9 2022 раскл'!M70</f>
        <v>74</v>
      </c>
      <c r="O70" s="443">
        <f>' Обществознание-9 2023 расклад'!L70</f>
        <v>35</v>
      </c>
      <c r="P70" s="359">
        <f>'Обществознание-9 2018 расклад'!M71</f>
        <v>81.13000000000001</v>
      </c>
      <c r="Q70" s="362">
        <f>'Обществознание-9 2019 расклад'!M71</f>
        <v>78.569999999999993</v>
      </c>
      <c r="R70" s="362" t="s">
        <v>138</v>
      </c>
      <c r="S70" s="362"/>
      <c r="T70" s="436">
        <f>'Общестаознание-9 2022 раскл'!N70</f>
        <v>72.549019607843135</v>
      </c>
      <c r="U70" s="448">
        <f>' Обществознание-9 2023 расклад'!M70</f>
        <v>47.945205479452056</v>
      </c>
      <c r="V70" s="284">
        <f>'Обществознание-9 2018 расклад'!N71</f>
        <v>0</v>
      </c>
      <c r="W70" s="285">
        <f>'Обществознание-9 2019 расклад'!N71</f>
        <v>0</v>
      </c>
      <c r="X70" s="285" t="s">
        <v>138</v>
      </c>
      <c r="Y70" s="285"/>
      <c r="Z70" s="364">
        <f>'Общестаознание-9 2022 раскл'!O70</f>
        <v>0</v>
      </c>
      <c r="AA70" s="443">
        <f>' Обществознание-9 2023 расклад'!N70</f>
        <v>0</v>
      </c>
      <c r="AB70" s="359">
        <f>'Обществознание-9 2018 расклад'!O71</f>
        <v>0</v>
      </c>
      <c r="AC70" s="362">
        <f>'Обществознание-9 2019 расклад'!O71</f>
        <v>0</v>
      </c>
      <c r="AD70" s="362" t="s">
        <v>138</v>
      </c>
      <c r="AE70" s="286"/>
      <c r="AF70" s="456">
        <f>'Общестаознание-9 2022 раскл'!P70</f>
        <v>0</v>
      </c>
      <c r="AG70" s="378">
        <f>' Обществознание-9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283" t="s">
        <v>172</v>
      </c>
      <c r="D71" s="284">
        <f>'Обществознание-9 2018 расклад'!K72</f>
        <v>38</v>
      </c>
      <c r="E71" s="285">
        <f>'Обществознание-9 2019 расклад'!K72</f>
        <v>33</v>
      </c>
      <c r="F71" s="285" t="s">
        <v>138</v>
      </c>
      <c r="G71" s="285"/>
      <c r="H71" s="364">
        <f>'Общестаознание-9 2022 раскл'!L71</f>
        <v>45</v>
      </c>
      <c r="I71" s="443">
        <f>' Обществознание-9 2023 расклад'!K71</f>
        <v>41</v>
      </c>
      <c r="J71" s="284">
        <f>'Обществознание-9 2018 расклад'!L72</f>
        <v>21.002599999999997</v>
      </c>
      <c r="K71" s="285">
        <f>'Обществознание-9 2019 расклад'!L72</f>
        <v>20.001300000000001</v>
      </c>
      <c r="L71" s="285" t="s">
        <v>138</v>
      </c>
      <c r="M71" s="285"/>
      <c r="N71" s="364">
        <f>'Общестаознание-9 2022 раскл'!M71</f>
        <v>30</v>
      </c>
      <c r="O71" s="443">
        <f>' Обществознание-9 2023 расклад'!L71</f>
        <v>21</v>
      </c>
      <c r="P71" s="359">
        <f>'Обществознание-9 2018 расклад'!M72</f>
        <v>55.269999999999996</v>
      </c>
      <c r="Q71" s="362">
        <f>'Обществознание-9 2019 расклад'!M72</f>
        <v>60.61</v>
      </c>
      <c r="R71" s="362" t="s">
        <v>138</v>
      </c>
      <c r="S71" s="362"/>
      <c r="T71" s="436">
        <f>'Общестаознание-9 2022 раскл'!N71</f>
        <v>66.666666666666671</v>
      </c>
      <c r="U71" s="448">
        <f>' Обществознание-9 2023 расклад'!M71</f>
        <v>51.219512195121951</v>
      </c>
      <c r="V71" s="284">
        <f>'Обществознание-9 2018 расклад'!N72</f>
        <v>0</v>
      </c>
      <c r="W71" s="285">
        <f>'Обществознание-9 2019 расклад'!N72</f>
        <v>0</v>
      </c>
      <c r="X71" s="285" t="s">
        <v>138</v>
      </c>
      <c r="Y71" s="285"/>
      <c r="Z71" s="364">
        <f>'Общестаознание-9 2022 раскл'!O71</f>
        <v>0</v>
      </c>
      <c r="AA71" s="443">
        <f>' Обществознание-9 2023 расклад'!N71</f>
        <v>0</v>
      </c>
      <c r="AB71" s="359">
        <f>'Обществознание-9 2018 расклад'!O72</f>
        <v>0</v>
      </c>
      <c r="AC71" s="362">
        <f>'Обществознание-9 2019 расклад'!O72</f>
        <v>0</v>
      </c>
      <c r="AD71" s="362" t="s">
        <v>138</v>
      </c>
      <c r="AE71" s="286"/>
      <c r="AF71" s="456">
        <f>'Общестаознание-9 2022 раскл'!P71</f>
        <v>0</v>
      </c>
      <c r="AG71" s="378">
        <f>' Обществознание-9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283" t="s">
        <v>58</v>
      </c>
      <c r="D72" s="284">
        <f>'Обществознание-9 2018 расклад'!K73</f>
        <v>49</v>
      </c>
      <c r="E72" s="285">
        <f>'Обществознание-9 2019 расклад'!K73</f>
        <v>64</v>
      </c>
      <c r="F72" s="285">
        <f>'Обществознание-9 2020 расклад'!K73</f>
        <v>62</v>
      </c>
      <c r="G72" s="285"/>
      <c r="H72" s="364">
        <f>'Общестаознание-9 2022 раскл'!L72</f>
        <v>48</v>
      </c>
      <c r="I72" s="443">
        <f>' Обществознание-9 2023 расклад'!K72</f>
        <v>46</v>
      </c>
      <c r="J72" s="284">
        <f>'Обществознание-9 2018 расклад'!L73</f>
        <v>36.999899999999997</v>
      </c>
      <c r="K72" s="285">
        <f>'Обществознание-9 2019 расклад'!L73</f>
        <v>40</v>
      </c>
      <c r="L72" s="285">
        <f>'Обществознание-9 2020 расклад'!L73</f>
        <v>27.000999999999998</v>
      </c>
      <c r="M72" s="285"/>
      <c r="N72" s="364">
        <f>'Общестаознание-9 2022 раскл'!M72</f>
        <v>29</v>
      </c>
      <c r="O72" s="443">
        <f>' Обществознание-9 2023 расклад'!L72</f>
        <v>26</v>
      </c>
      <c r="P72" s="359">
        <f>'Обществознание-9 2018 расклад'!M73</f>
        <v>75.509999999999991</v>
      </c>
      <c r="Q72" s="362">
        <f>'Обществознание-9 2019 расклад'!M73</f>
        <v>62.5</v>
      </c>
      <c r="R72" s="362">
        <f>'Обществознание-9 2020 расклад'!M73</f>
        <v>43.55</v>
      </c>
      <c r="S72" s="362"/>
      <c r="T72" s="436">
        <f>'Общестаознание-9 2022 раскл'!N72</f>
        <v>60.416666666666664</v>
      </c>
      <c r="U72" s="448">
        <f>' Обществознание-9 2023 расклад'!M72</f>
        <v>56.521739130434781</v>
      </c>
      <c r="V72" s="284">
        <f>'Обществознание-9 2018 расклад'!N73</f>
        <v>0</v>
      </c>
      <c r="W72" s="285">
        <f>'Обществознание-9 2019 расклад'!N73</f>
        <v>0</v>
      </c>
      <c r="X72" s="285">
        <f>'Обществознание-9 2020 расклад'!N73</f>
        <v>10.998799999999999</v>
      </c>
      <c r="Y72" s="285"/>
      <c r="Z72" s="364">
        <f>'Общестаознание-9 2022 раскл'!O72</f>
        <v>0</v>
      </c>
      <c r="AA72" s="443">
        <f>' Обществознание-9 2023 расклад'!N72</f>
        <v>0</v>
      </c>
      <c r="AB72" s="359">
        <f>'Обществознание-9 2018 расклад'!O73</f>
        <v>0</v>
      </c>
      <c r="AC72" s="362">
        <f>'Обществознание-9 2019 расклад'!O73</f>
        <v>0</v>
      </c>
      <c r="AD72" s="362">
        <f>'Обществознание-9 2020 расклад'!O73</f>
        <v>17.739999999999998</v>
      </c>
      <c r="AE72" s="286"/>
      <c r="AF72" s="456">
        <f>'Общестаознание-9 2022 раскл'!P72</f>
        <v>0</v>
      </c>
      <c r="AG72" s="378">
        <f>' Обществознание-9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283" t="s">
        <v>173</v>
      </c>
      <c r="D73" s="284">
        <f>'Обществознание-9 2018 расклад'!K74</f>
        <v>55</v>
      </c>
      <c r="E73" s="285">
        <f>'Обществознание-9 2019 расклад'!K74</f>
        <v>52</v>
      </c>
      <c r="F73" s="285" t="s">
        <v>138</v>
      </c>
      <c r="G73" s="285"/>
      <c r="H73" s="364">
        <f>'Общестаознание-9 2022 раскл'!L73</f>
        <v>63</v>
      </c>
      <c r="I73" s="443">
        <f>' Обществознание-9 2023 расклад'!K73</f>
        <v>69</v>
      </c>
      <c r="J73" s="284">
        <f>'Обществознание-9 2018 расклад'!L74</f>
        <v>23.000999999999998</v>
      </c>
      <c r="K73" s="285">
        <f>'Обществознание-9 2019 расклад'!L74</f>
        <v>29.998800000000003</v>
      </c>
      <c r="L73" s="285" t="s">
        <v>138</v>
      </c>
      <c r="M73" s="285"/>
      <c r="N73" s="364">
        <f>'Общестаознание-9 2022 раскл'!M73</f>
        <v>32</v>
      </c>
      <c r="O73" s="443">
        <f>' Обществознание-9 2023 расклад'!L73</f>
        <v>31</v>
      </c>
      <c r="P73" s="359">
        <f>'Обществознание-9 2018 расклад'!M74</f>
        <v>41.82</v>
      </c>
      <c r="Q73" s="362">
        <f>'Обществознание-9 2019 расклад'!M74</f>
        <v>57.690000000000005</v>
      </c>
      <c r="R73" s="362" t="s">
        <v>138</v>
      </c>
      <c r="S73" s="362"/>
      <c r="T73" s="436">
        <f>'Общестаознание-9 2022 раскл'!N73</f>
        <v>50.793650793650791</v>
      </c>
      <c r="U73" s="448">
        <f>' Обществознание-9 2023 расклад'!M73</f>
        <v>44.927536231884055</v>
      </c>
      <c r="V73" s="284">
        <f>'Обществознание-9 2018 расклад'!N74</f>
        <v>2.9975000000000001</v>
      </c>
      <c r="W73" s="285">
        <f>'Обществознание-9 2019 расклад'!N74</f>
        <v>3.0003999999999995</v>
      </c>
      <c r="X73" s="285" t="s">
        <v>138</v>
      </c>
      <c r="Y73" s="285"/>
      <c r="Z73" s="364">
        <f>'Общестаознание-9 2022 раскл'!O73</f>
        <v>1</v>
      </c>
      <c r="AA73" s="443">
        <f>' Обществознание-9 2023 расклад'!N73</f>
        <v>0</v>
      </c>
      <c r="AB73" s="359">
        <f>'Обществознание-9 2018 расклад'!O74</f>
        <v>5.45</v>
      </c>
      <c r="AC73" s="362">
        <f>'Обществознание-9 2019 расклад'!O74</f>
        <v>5.77</v>
      </c>
      <c r="AD73" s="362" t="s">
        <v>138</v>
      </c>
      <c r="AE73" s="286"/>
      <c r="AF73" s="456">
        <f>'Общестаознание-9 2022 раскл'!P73</f>
        <v>1.5873015873015872</v>
      </c>
      <c r="AG73" s="378">
        <f>' Обществознание-9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283" t="s">
        <v>174</v>
      </c>
      <c r="D74" s="284">
        <f>'Обществознание-9 2018 расклад'!K75</f>
        <v>38</v>
      </c>
      <c r="E74" s="285">
        <f>'Обществознание-9 2019 расклад'!K75</f>
        <v>58</v>
      </c>
      <c r="F74" s="285" t="s">
        <v>138</v>
      </c>
      <c r="G74" s="285"/>
      <c r="H74" s="364">
        <f>'Общестаознание-9 2022 раскл'!L74</f>
        <v>44</v>
      </c>
      <c r="I74" s="443">
        <f>' Обществознание-9 2023 расклад'!K74</f>
        <v>69</v>
      </c>
      <c r="J74" s="284">
        <f>'Обществознание-9 2018 расклад'!L75</f>
        <v>26.999000000000002</v>
      </c>
      <c r="K74" s="285">
        <f>'Обществознание-9 2019 расклад'!L75</f>
        <v>36.000599999999991</v>
      </c>
      <c r="L74" s="285" t="s">
        <v>138</v>
      </c>
      <c r="M74" s="285"/>
      <c r="N74" s="364">
        <f>'Общестаознание-9 2022 раскл'!M74</f>
        <v>33</v>
      </c>
      <c r="O74" s="443">
        <f>' Обществознание-9 2023 расклад'!L74</f>
        <v>41</v>
      </c>
      <c r="P74" s="359">
        <f>'Обществознание-9 2018 расклад'!M75</f>
        <v>71.05</v>
      </c>
      <c r="Q74" s="362">
        <f>'Обществознание-9 2019 расклад'!M75</f>
        <v>62.069999999999993</v>
      </c>
      <c r="R74" s="362" t="s">
        <v>138</v>
      </c>
      <c r="S74" s="362"/>
      <c r="T74" s="436">
        <f>'Общестаознание-9 2022 раскл'!N74</f>
        <v>75</v>
      </c>
      <c r="U74" s="448">
        <f>' Обществознание-9 2023 расклад'!M74</f>
        <v>59.420289855072461</v>
      </c>
      <c r="V74" s="284">
        <f>'Обществознание-9 2018 расклад'!N75</f>
        <v>0</v>
      </c>
      <c r="W74" s="285">
        <f>'Обществознание-9 2019 расклад'!N75</f>
        <v>0</v>
      </c>
      <c r="X74" s="285" t="s">
        <v>138</v>
      </c>
      <c r="Y74" s="285"/>
      <c r="Z74" s="364">
        <f>'Общестаознание-9 2022 раскл'!O74</f>
        <v>0</v>
      </c>
      <c r="AA74" s="443">
        <f>' Обществознание-9 2023 расклад'!N74</f>
        <v>0</v>
      </c>
      <c r="AB74" s="359">
        <f>'Обществознание-9 2018 расклад'!O75</f>
        <v>0</v>
      </c>
      <c r="AC74" s="362">
        <f>'Обществознание-9 2019 расклад'!O75</f>
        <v>0</v>
      </c>
      <c r="AD74" s="362" t="s">
        <v>138</v>
      </c>
      <c r="AE74" s="286"/>
      <c r="AF74" s="456">
        <f>'Общестаознание-9 2022 раскл'!P74</f>
        <v>0</v>
      </c>
      <c r="AG74" s="378">
        <f>' Обществознание-9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283" t="s">
        <v>175</v>
      </c>
      <c r="D75" s="284">
        <f>'Обществознание-9 2018 расклад'!K76</f>
        <v>51</v>
      </c>
      <c r="E75" s="285">
        <f>'Обществознание-9 2019 расклад'!K76</f>
        <v>65</v>
      </c>
      <c r="F75" s="285">
        <f>'Обществознание-9 2020 расклад'!K76</f>
        <v>90</v>
      </c>
      <c r="G75" s="285"/>
      <c r="H75" s="364">
        <f>'Общестаознание-9 2022 раскл'!L75</f>
        <v>43</v>
      </c>
      <c r="I75" s="443">
        <f>' Обществознание-9 2023 расклад'!K75</f>
        <v>31</v>
      </c>
      <c r="J75" s="284">
        <f>'Обществознание-9 2018 расклад'!L76</f>
        <v>18.997499999999999</v>
      </c>
      <c r="K75" s="285">
        <f>'Обществознание-9 2019 расклад'!L76</f>
        <v>37.0045</v>
      </c>
      <c r="L75" s="285">
        <f>'Обществознание-9 2020 расклад'!L76</f>
        <v>35.000999999999998</v>
      </c>
      <c r="M75" s="285"/>
      <c r="N75" s="364">
        <f>'Общестаознание-9 2022 раскл'!M75</f>
        <v>20.999999999999996</v>
      </c>
      <c r="O75" s="443">
        <f>' Обществознание-9 2023 расклад'!L75</f>
        <v>13</v>
      </c>
      <c r="P75" s="359">
        <f>'Обществознание-9 2018 расклад'!M76</f>
        <v>37.25</v>
      </c>
      <c r="Q75" s="362">
        <f>'Обществознание-9 2019 расклад'!M76</f>
        <v>56.93</v>
      </c>
      <c r="R75" s="362">
        <f>'Обществознание-9 2020 расклад'!M76</f>
        <v>38.89</v>
      </c>
      <c r="S75" s="362"/>
      <c r="T75" s="436">
        <f>'Общестаознание-9 2022 раскл'!N75</f>
        <v>48.837209302325576</v>
      </c>
      <c r="U75" s="448">
        <f>' Обществознание-9 2023 расклад'!M75</f>
        <v>41.935483870967744</v>
      </c>
      <c r="V75" s="284">
        <f>'Обществознание-9 2018 расклад'!N76</f>
        <v>0.99959999999999993</v>
      </c>
      <c r="W75" s="285">
        <f>'Обществознание-9 2019 расклад'!N76</f>
        <v>1.0010000000000001</v>
      </c>
      <c r="X75" s="285">
        <f>'Обществознание-9 2020 расклад'!N76</f>
        <v>9</v>
      </c>
      <c r="Y75" s="285"/>
      <c r="Z75" s="364">
        <f>'Общестаознание-9 2022 раскл'!O75</f>
        <v>1</v>
      </c>
      <c r="AA75" s="443">
        <f>' Обществознание-9 2023 расклад'!N75</f>
        <v>2</v>
      </c>
      <c r="AB75" s="359">
        <f>'Обществознание-9 2018 расклад'!O76</f>
        <v>1.96</v>
      </c>
      <c r="AC75" s="362">
        <f>'Обществознание-9 2019 расклад'!O76</f>
        <v>1.54</v>
      </c>
      <c r="AD75" s="362">
        <f>'Обществознание-9 2020 расклад'!O76</f>
        <v>10</v>
      </c>
      <c r="AE75" s="286"/>
      <c r="AF75" s="456">
        <f>'Общестаознание-9 2022 раскл'!P75</f>
        <v>2.3255813953488373</v>
      </c>
      <c r="AG75" s="378">
        <f>' Обществознание-9 2023 расклад'!O75</f>
        <v>6.4516129032258061</v>
      </c>
    </row>
    <row r="76" spans="1:33" s="1" customFormat="1" ht="15" customHeight="1" x14ac:dyDescent="0.25">
      <c r="A76" s="11">
        <v>9</v>
      </c>
      <c r="B76" s="48">
        <v>50620</v>
      </c>
      <c r="C76" s="283" t="s">
        <v>62</v>
      </c>
      <c r="D76" s="284">
        <f>'Обществознание-9 2018 расклад'!K77</f>
        <v>34</v>
      </c>
      <c r="E76" s="285">
        <f>'Обществознание-9 2019 расклад'!K77</f>
        <v>33</v>
      </c>
      <c r="F76" s="285" t="s">
        <v>138</v>
      </c>
      <c r="G76" s="285"/>
      <c r="H76" s="364">
        <f>'Общестаознание-9 2022 раскл'!L76</f>
        <v>45</v>
      </c>
      <c r="I76" s="443">
        <f>' Обществознание-9 2023 расклад'!K76</f>
        <v>32</v>
      </c>
      <c r="J76" s="284">
        <f>'Обществознание-9 2018 расклад'!L77</f>
        <v>21.998000000000001</v>
      </c>
      <c r="K76" s="285">
        <f>'Обществознание-9 2019 расклад'!L77</f>
        <v>23.000999999999998</v>
      </c>
      <c r="L76" s="285" t="s">
        <v>138</v>
      </c>
      <c r="M76" s="285"/>
      <c r="N76" s="364">
        <f>'Общестаознание-9 2022 раскл'!M76</f>
        <v>20</v>
      </c>
      <c r="O76" s="443">
        <f>' Обществознание-9 2023 расклад'!L76</f>
        <v>9</v>
      </c>
      <c r="P76" s="359">
        <f>'Обществознание-9 2018 расклад'!M77</f>
        <v>64.7</v>
      </c>
      <c r="Q76" s="362">
        <f>'Обществознание-9 2019 расклад'!M77</f>
        <v>69.7</v>
      </c>
      <c r="R76" s="362" t="s">
        <v>138</v>
      </c>
      <c r="S76" s="362"/>
      <c r="T76" s="436">
        <f>'Общестаознание-9 2022 раскл'!N76</f>
        <v>44.444444444444443</v>
      </c>
      <c r="U76" s="448">
        <f>' Обществознание-9 2023 расклад'!M76</f>
        <v>28.125</v>
      </c>
      <c r="V76" s="284">
        <f>'Обществознание-9 2018 расклад'!N77</f>
        <v>0</v>
      </c>
      <c r="W76" s="285">
        <f>'Обществознание-9 2019 расклад'!N77</f>
        <v>0.9998999999999999</v>
      </c>
      <c r="X76" s="285" t="s">
        <v>138</v>
      </c>
      <c r="Y76" s="285"/>
      <c r="Z76" s="364">
        <f>'Общестаознание-9 2022 раскл'!O76</f>
        <v>0</v>
      </c>
      <c r="AA76" s="443">
        <f>' Обществознание-9 2023 расклад'!N76</f>
        <v>2</v>
      </c>
      <c r="AB76" s="359">
        <f>'Обществознание-9 2018 расклад'!O77</f>
        <v>0</v>
      </c>
      <c r="AC76" s="362">
        <f>'Обществознание-9 2019 расклад'!O77</f>
        <v>3.03</v>
      </c>
      <c r="AD76" s="362" t="s">
        <v>138</v>
      </c>
      <c r="AE76" s="286"/>
      <c r="AF76" s="456">
        <f>'Общестаознание-9 2022 раскл'!P76</f>
        <v>0</v>
      </c>
      <c r="AG76" s="378">
        <f>' Обществознание-9 2023 расклад'!O76</f>
        <v>6.25</v>
      </c>
    </row>
    <row r="77" spans="1:33" s="1" customFormat="1" ht="15" customHeight="1" x14ac:dyDescent="0.25">
      <c r="A77" s="11">
        <v>10</v>
      </c>
      <c r="B77" s="48">
        <v>50760</v>
      </c>
      <c r="C77" s="283" t="s">
        <v>176</v>
      </c>
      <c r="D77" s="284">
        <f>'Обществознание-9 2018 расклад'!K78</f>
        <v>68</v>
      </c>
      <c r="E77" s="285">
        <f>'Обществознание-9 2019 расклад'!K78</f>
        <v>77</v>
      </c>
      <c r="F77" s="285" t="s">
        <v>138</v>
      </c>
      <c r="G77" s="285"/>
      <c r="H77" s="364">
        <f>'Общестаознание-9 2022 раскл'!L77</f>
        <v>146</v>
      </c>
      <c r="I77" s="443">
        <f>' Обществознание-9 2023 расклад'!K77</f>
        <v>124</v>
      </c>
      <c r="J77" s="284">
        <f>'Обществознание-9 2018 расклад'!L78</f>
        <v>27.9956</v>
      </c>
      <c r="K77" s="285">
        <f>'Обществознание-9 2019 расклад'!L78</f>
        <v>60.999400000000016</v>
      </c>
      <c r="L77" s="285" t="s">
        <v>138</v>
      </c>
      <c r="M77" s="285"/>
      <c r="N77" s="364">
        <f>'Общестаознание-9 2022 раскл'!M77</f>
        <v>83</v>
      </c>
      <c r="O77" s="443">
        <f>' Обществознание-9 2023 расклад'!L77</f>
        <v>49</v>
      </c>
      <c r="P77" s="359">
        <f>'Обществознание-9 2018 расклад'!M78</f>
        <v>41.17</v>
      </c>
      <c r="Q77" s="362">
        <f>'Обществознание-9 2019 расклад'!M78</f>
        <v>79.220000000000013</v>
      </c>
      <c r="R77" s="362" t="s">
        <v>138</v>
      </c>
      <c r="S77" s="362"/>
      <c r="T77" s="436">
        <f>'Общестаознание-9 2022 раскл'!N77</f>
        <v>56.849315068493155</v>
      </c>
      <c r="U77" s="448">
        <f>' Обществознание-9 2023 расклад'!M77</f>
        <v>39.516129032258064</v>
      </c>
      <c r="V77" s="284">
        <f>'Обществознание-9 2018 расклад'!N78</f>
        <v>0</v>
      </c>
      <c r="W77" s="285">
        <f>'Обществознание-9 2019 расклад'!N78</f>
        <v>0</v>
      </c>
      <c r="X77" s="285" t="s">
        <v>138</v>
      </c>
      <c r="Y77" s="285"/>
      <c r="Z77" s="364">
        <f>'Общестаознание-9 2022 раскл'!O77</f>
        <v>0</v>
      </c>
      <c r="AA77" s="443">
        <f>' Обществознание-9 2023 расклад'!N77</f>
        <v>0</v>
      </c>
      <c r="AB77" s="359">
        <f>'Обществознание-9 2018 расклад'!O78</f>
        <v>0</v>
      </c>
      <c r="AC77" s="362">
        <f>'Обществознание-9 2019 расклад'!O78</f>
        <v>0</v>
      </c>
      <c r="AD77" s="362" t="s">
        <v>138</v>
      </c>
      <c r="AE77" s="286"/>
      <c r="AF77" s="456">
        <f>'Общестаознание-9 2022 раскл'!P77</f>
        <v>0</v>
      </c>
      <c r="AG77" s="378">
        <f>' Обществознание-9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283" t="s">
        <v>177</v>
      </c>
      <c r="D78" s="284">
        <f>'Обществознание-9 2018 расклад'!K79</f>
        <v>54</v>
      </c>
      <c r="E78" s="285">
        <f>'Обществознание-9 2019 расклад'!K79</f>
        <v>74</v>
      </c>
      <c r="F78" s="285" t="s">
        <v>138</v>
      </c>
      <c r="G78" s="285"/>
      <c r="H78" s="364">
        <f>'Общестаознание-9 2022 раскл'!L78</f>
        <v>60</v>
      </c>
      <c r="I78" s="443">
        <f>' Обществознание-9 2023 расклад'!K78</f>
        <v>64</v>
      </c>
      <c r="J78" s="284">
        <f>'Обществознание-9 2018 расклад'!L79</f>
        <v>21.000599999999999</v>
      </c>
      <c r="K78" s="285">
        <f>'Обществознание-9 2019 расклад'!L79</f>
        <v>37</v>
      </c>
      <c r="L78" s="285" t="s">
        <v>138</v>
      </c>
      <c r="M78" s="285"/>
      <c r="N78" s="364">
        <f>'Общестаознание-9 2022 раскл'!M78</f>
        <v>28.000000000000004</v>
      </c>
      <c r="O78" s="443">
        <f>' Обществознание-9 2023 расклад'!L78</f>
        <v>13</v>
      </c>
      <c r="P78" s="359">
        <f>'Обществознание-9 2018 расклад'!M79</f>
        <v>38.89</v>
      </c>
      <c r="Q78" s="362">
        <f>'Обществознание-9 2019 расклад'!M79</f>
        <v>50</v>
      </c>
      <c r="R78" s="362" t="s">
        <v>138</v>
      </c>
      <c r="S78" s="362"/>
      <c r="T78" s="436">
        <f>'Общестаознание-9 2022 раскл'!N78</f>
        <v>46.666666666666671</v>
      </c>
      <c r="U78" s="448">
        <f>' Обществознание-9 2023 расклад'!M78</f>
        <v>20.3125</v>
      </c>
      <c r="V78" s="284">
        <f>'Обществознание-9 2018 расклад'!N79</f>
        <v>0.99900000000000011</v>
      </c>
      <c r="W78" s="285">
        <f>'Обществознание-9 2019 расклад'!N79</f>
        <v>0</v>
      </c>
      <c r="X78" s="285" t="s">
        <v>138</v>
      </c>
      <c r="Y78" s="285"/>
      <c r="Z78" s="364">
        <f>'Общестаознание-9 2022 раскл'!O78</f>
        <v>0</v>
      </c>
      <c r="AA78" s="443">
        <f>' Обществознание-9 2023 расклад'!N78</f>
        <v>6</v>
      </c>
      <c r="AB78" s="359">
        <f>'Обществознание-9 2018 расклад'!O79</f>
        <v>1.85</v>
      </c>
      <c r="AC78" s="362">
        <f>'Обществознание-9 2019 расклад'!O79</f>
        <v>0</v>
      </c>
      <c r="AD78" s="362" t="s">
        <v>138</v>
      </c>
      <c r="AE78" s="286"/>
      <c r="AF78" s="456">
        <f>'Общестаознание-9 2022 раскл'!P78</f>
        <v>0</v>
      </c>
      <c r="AG78" s="378">
        <f>' Обществознание-9 2023 расклад'!O78</f>
        <v>9.375</v>
      </c>
    </row>
    <row r="79" spans="1:33" s="1" customFormat="1" ht="15" customHeight="1" x14ac:dyDescent="0.25">
      <c r="A79" s="11">
        <v>12</v>
      </c>
      <c r="B79" s="48">
        <v>50930</v>
      </c>
      <c r="C79" s="283" t="s">
        <v>178</v>
      </c>
      <c r="D79" s="284">
        <f>'Обществознание-9 2018 расклад'!K80</f>
        <v>43</v>
      </c>
      <c r="E79" s="285">
        <f>'Обществознание-9 2019 расклад'!K80</f>
        <v>31</v>
      </c>
      <c r="F79" s="285" t="s">
        <v>138</v>
      </c>
      <c r="G79" s="285"/>
      <c r="H79" s="364">
        <f>'Общестаознание-9 2022 раскл'!L79</f>
        <v>50</v>
      </c>
      <c r="I79" s="443">
        <f>' Обществознание-9 2023 расклад'!K79</f>
        <v>55</v>
      </c>
      <c r="J79" s="284">
        <f>'Обществознание-9 2018 расклад'!L80</f>
        <v>20.003599999999999</v>
      </c>
      <c r="K79" s="285">
        <f>'Обществознание-9 2019 расклад'!L80</f>
        <v>14.002699999999997</v>
      </c>
      <c r="L79" s="285" t="s">
        <v>138</v>
      </c>
      <c r="M79" s="285"/>
      <c r="N79" s="364">
        <f>'Общестаознание-9 2022 раскл'!M79</f>
        <v>33</v>
      </c>
      <c r="O79" s="443">
        <f>' Обществознание-9 2023 расклад'!L79</f>
        <v>24</v>
      </c>
      <c r="P79" s="359">
        <f>'Обществознание-9 2018 расклад'!M80</f>
        <v>46.519999999999996</v>
      </c>
      <c r="Q79" s="362">
        <f>'Обществознание-9 2019 расклад'!M80</f>
        <v>45.169999999999995</v>
      </c>
      <c r="R79" s="362" t="s">
        <v>138</v>
      </c>
      <c r="S79" s="362"/>
      <c r="T79" s="436">
        <f>'Общестаознание-9 2022 раскл'!N79</f>
        <v>66</v>
      </c>
      <c r="U79" s="448">
        <f>' Обществознание-9 2023 расклад'!M79</f>
        <v>43.636363636363633</v>
      </c>
      <c r="V79" s="284">
        <f>'Обществознание-9 2018 расклад'!N80</f>
        <v>1.0019</v>
      </c>
      <c r="W79" s="285">
        <f>'Обществознание-9 2019 расклад'!N80</f>
        <v>0</v>
      </c>
      <c r="X79" s="285" t="s">
        <v>138</v>
      </c>
      <c r="Y79" s="285"/>
      <c r="Z79" s="364">
        <f>'Общестаознание-9 2022 раскл'!O79</f>
        <v>0</v>
      </c>
      <c r="AA79" s="443">
        <f>' Обществознание-9 2023 расклад'!N79</f>
        <v>0</v>
      </c>
      <c r="AB79" s="359">
        <f>'Обществознание-9 2018 расклад'!O80</f>
        <v>2.33</v>
      </c>
      <c r="AC79" s="362">
        <f>'Обществознание-9 2019 расклад'!O80</f>
        <v>0</v>
      </c>
      <c r="AD79" s="362" t="s">
        <v>138</v>
      </c>
      <c r="AE79" s="286"/>
      <c r="AF79" s="456">
        <f>'Общестаознание-9 2022 раскл'!P79</f>
        <v>0</v>
      </c>
      <c r="AG79" s="378">
        <f>' Обществознание-9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287" t="s">
        <v>66</v>
      </c>
      <c r="D80" s="284">
        <f>'Обществознание-9 2018 расклад'!K81</f>
        <v>77</v>
      </c>
      <c r="E80" s="285">
        <f>'Обществознание-9 2019 расклад'!K81</f>
        <v>90</v>
      </c>
      <c r="F80" s="285" t="s">
        <v>138</v>
      </c>
      <c r="G80" s="285"/>
      <c r="H80" s="364">
        <f>'Общестаознание-9 2022 раскл'!L80</f>
        <v>79</v>
      </c>
      <c r="I80" s="443">
        <f>' Обществознание-9 2023 расклад'!K80</f>
        <v>57</v>
      </c>
      <c r="J80" s="284">
        <f>'Обществознание-9 2018 расклад'!L81</f>
        <v>59.005099999999992</v>
      </c>
      <c r="K80" s="285">
        <f>'Обществознание-9 2019 расклад'!L81</f>
        <v>63</v>
      </c>
      <c r="L80" s="285" t="s">
        <v>138</v>
      </c>
      <c r="M80" s="285"/>
      <c r="N80" s="364">
        <f>'Общестаознание-9 2022 раскл'!M80</f>
        <v>50</v>
      </c>
      <c r="O80" s="443">
        <f>' Обществознание-9 2023 расклад'!L80</f>
        <v>41</v>
      </c>
      <c r="P80" s="359">
        <f>'Обществознание-9 2018 расклад'!M81</f>
        <v>76.63</v>
      </c>
      <c r="Q80" s="362">
        <f>'Обществознание-9 2019 расклад'!M81</f>
        <v>70</v>
      </c>
      <c r="R80" s="362" t="s">
        <v>138</v>
      </c>
      <c r="S80" s="362"/>
      <c r="T80" s="436">
        <f>'Общестаознание-9 2022 раскл'!N80</f>
        <v>63.291139240506325</v>
      </c>
      <c r="U80" s="448">
        <f>' Обществознание-9 2023 расклад'!M80</f>
        <v>71.929824561403507</v>
      </c>
      <c r="V80" s="284">
        <f>'Обществознание-9 2018 расклад'!N81</f>
        <v>0</v>
      </c>
      <c r="W80" s="285">
        <f>'Обществознание-9 2019 расклад'!N81</f>
        <v>0.99900000000000011</v>
      </c>
      <c r="X80" s="285" t="s">
        <v>138</v>
      </c>
      <c r="Y80" s="285"/>
      <c r="Z80" s="364">
        <f>'Общестаознание-9 2022 раскл'!O80</f>
        <v>0</v>
      </c>
      <c r="AA80" s="443">
        <f>' Обществознание-9 2023 расклад'!N80</f>
        <v>0</v>
      </c>
      <c r="AB80" s="359">
        <f>'Обществознание-9 2018 расклад'!O81</f>
        <v>0</v>
      </c>
      <c r="AC80" s="362">
        <f>'Обществознание-9 2019 расклад'!O81</f>
        <v>1.1100000000000001</v>
      </c>
      <c r="AD80" s="362" t="s">
        <v>138</v>
      </c>
      <c r="AE80" s="286"/>
      <c r="AF80" s="456">
        <f>'Общестаознание-9 2022 раскл'!P80</f>
        <v>0</v>
      </c>
      <c r="AG80" s="378">
        <f>' Обществознание-9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87" t="s">
        <v>140</v>
      </c>
      <c r="D81" s="289" t="s">
        <v>138</v>
      </c>
      <c r="E81" s="290" t="s">
        <v>138</v>
      </c>
      <c r="F81" s="290" t="s">
        <v>138</v>
      </c>
      <c r="G81" s="290"/>
      <c r="H81" s="365">
        <f>'Общестаознание-9 2022 раскл'!L81</f>
        <v>82</v>
      </c>
      <c r="I81" s="444">
        <f>' Обществознание-9 2023 расклад'!K81</f>
        <v>79</v>
      </c>
      <c r="J81" s="289" t="s">
        <v>138</v>
      </c>
      <c r="K81" s="290" t="s">
        <v>138</v>
      </c>
      <c r="L81" s="290" t="s">
        <v>138</v>
      </c>
      <c r="M81" s="290"/>
      <c r="N81" s="365">
        <f>'Общестаознание-9 2022 раскл'!M81</f>
        <v>48</v>
      </c>
      <c r="O81" s="444">
        <f>' Обществознание-9 2023 расклад'!L81</f>
        <v>38</v>
      </c>
      <c r="P81" s="369" t="s">
        <v>138</v>
      </c>
      <c r="Q81" s="291" t="s">
        <v>138</v>
      </c>
      <c r="R81" s="291" t="s">
        <v>138</v>
      </c>
      <c r="S81" s="291"/>
      <c r="T81" s="437">
        <f>'Общестаознание-9 2022 раскл'!N81</f>
        <v>58.536585365853654</v>
      </c>
      <c r="U81" s="449">
        <f>' Обществознание-9 2023 расклад'!M81</f>
        <v>48.101265822784811</v>
      </c>
      <c r="V81" s="289" t="s">
        <v>138</v>
      </c>
      <c r="W81" s="290" t="s">
        <v>138</v>
      </c>
      <c r="X81" s="290" t="s">
        <v>138</v>
      </c>
      <c r="Y81" s="290"/>
      <c r="Z81" s="365">
        <f>'Общестаознание-9 2022 раскл'!O81</f>
        <v>0</v>
      </c>
      <c r="AA81" s="444">
        <f>' Обществознание-9 2023 расклад'!N81</f>
        <v>1</v>
      </c>
      <c r="AB81" s="369" t="s">
        <v>138</v>
      </c>
      <c r="AC81" s="291" t="s">
        <v>138</v>
      </c>
      <c r="AD81" s="291" t="s">
        <v>138</v>
      </c>
      <c r="AE81" s="292"/>
      <c r="AF81" s="457">
        <f>'Общестаознание-9 2022 раскл'!P81</f>
        <v>0</v>
      </c>
      <c r="AG81" s="379">
        <f>' Обществознание-9 2023 расклад'!O81</f>
        <v>1.2658227848101267</v>
      </c>
    </row>
    <row r="82" spans="1:33" s="1" customFormat="1" ht="15" customHeight="1" thickBot="1" x14ac:dyDescent="0.3">
      <c r="A82" s="35"/>
      <c r="B82" s="51"/>
      <c r="C82" s="293" t="s">
        <v>106</v>
      </c>
      <c r="D82" s="384">
        <f>'Обществознание-9 2018 расклад'!K83</f>
        <v>1832</v>
      </c>
      <c r="E82" s="385">
        <f>'Обществознание-9 2019 расклад'!K83</f>
        <v>1930</v>
      </c>
      <c r="F82" s="385">
        <f>'Обществознание-9 2020 расклад'!K83</f>
        <v>919</v>
      </c>
      <c r="G82" s="385">
        <f>'Общестаознание-9 2021 расклад'!K83</f>
        <v>0</v>
      </c>
      <c r="H82" s="411">
        <f>'Общестаознание-9 2022 раскл'!L82</f>
        <v>2021</v>
      </c>
      <c r="I82" s="441">
        <f>' Обществознание-9 2023 расклад'!K82</f>
        <v>1819</v>
      </c>
      <c r="J82" s="384">
        <f>'Обществознание-9 2018 расклад'!L83</f>
        <v>1010.0067</v>
      </c>
      <c r="K82" s="385">
        <f>'Обществознание-9 2019 расклад'!L83</f>
        <v>1200.0036999999998</v>
      </c>
      <c r="L82" s="385">
        <f>'Обществознание-9 2020 расклад'!L83</f>
        <v>320.0188</v>
      </c>
      <c r="M82" s="385">
        <f>'Общестаознание-9 2021 расклад'!L83</f>
        <v>0</v>
      </c>
      <c r="N82" s="411">
        <f>'Общестаознание-9 2022 раскл'!M82</f>
        <v>881</v>
      </c>
      <c r="O82" s="441">
        <f>' Обществознание-9 2023 расклад'!L82</f>
        <v>870</v>
      </c>
      <c r="P82" s="412">
        <f>'Обществознание-9 2018 расклад'!M83</f>
        <v>51.684642857142848</v>
      </c>
      <c r="Q82" s="413">
        <f>'Обществознание-9 2019 расклад'!M83</f>
        <v>60.182758620689654</v>
      </c>
      <c r="R82" s="413">
        <f>'Обществознание-9 2020 расклад'!M83</f>
        <v>28.856874999999999</v>
      </c>
      <c r="S82" s="413">
        <f>'Общестаознание-9 2021 расклад'!M83</f>
        <v>0</v>
      </c>
      <c r="T82" s="435">
        <f>'Общестаознание-9 2022 раскл'!N82</f>
        <v>43.012409870111945</v>
      </c>
      <c r="U82" s="447">
        <f>' Обществознание-9 2023 расклад'!M82</f>
        <v>47.828477185266628</v>
      </c>
      <c r="V82" s="384">
        <f>'Обществознание-9 2018 расклад'!N83</f>
        <v>55.982900000000001</v>
      </c>
      <c r="W82" s="385">
        <f>'Обществознание-9 2019 расклад'!N83</f>
        <v>53.999000000000002</v>
      </c>
      <c r="X82" s="385">
        <f>'Обществознание-9 2020 расклад'!N83</f>
        <v>211.00140000000002</v>
      </c>
      <c r="Y82" s="385">
        <f>'Общестаознание-9 2021 расклад'!N83</f>
        <v>0</v>
      </c>
      <c r="Z82" s="411">
        <f>'Общестаознание-9 2022 раскл'!O82</f>
        <v>96</v>
      </c>
      <c r="AA82" s="441">
        <f>' Обществознание-9 2023 расклад'!N82</f>
        <v>61</v>
      </c>
      <c r="AB82" s="412">
        <f>'Обществознание-9 2018 расклад'!O83</f>
        <v>3.6210714285714292</v>
      </c>
      <c r="AC82" s="413">
        <f>'Обществознание-9 2019 расклад'!O83</f>
        <v>2.9741379310344818</v>
      </c>
      <c r="AD82" s="413">
        <f>'Обществознание-9 2020 расклад'!O83</f>
        <v>29.037500000000005</v>
      </c>
      <c r="AE82" s="414">
        <f>'Общестаознание-9 2021 расклад'!O83</f>
        <v>0</v>
      </c>
      <c r="AF82" s="454">
        <f>'Общестаознание-9 2022 раскл'!P82</f>
        <v>5.0839129328304358</v>
      </c>
      <c r="AG82" s="387">
        <f>' Обществознание-9 2023 расклад'!O82</f>
        <v>3.353490929081913</v>
      </c>
    </row>
    <row r="83" spans="1:33" s="1" customFormat="1" ht="15" customHeight="1" x14ac:dyDescent="0.25">
      <c r="A83" s="59">
        <v>1</v>
      </c>
      <c r="B83" s="53">
        <v>60010</v>
      </c>
      <c r="C83" s="283" t="s">
        <v>179</v>
      </c>
      <c r="D83" s="279">
        <f>'Обществознание-9 2018 расклад'!K84</f>
        <v>38</v>
      </c>
      <c r="E83" s="280">
        <f>'Обществознание-9 2019 расклад'!K84</f>
        <v>60</v>
      </c>
      <c r="F83" s="280">
        <f>'Обществознание-9 2020 расклад'!K84</f>
        <v>72</v>
      </c>
      <c r="G83" s="280"/>
      <c r="H83" s="366">
        <f>'Общестаознание-9 2022 раскл'!L83</f>
        <v>34</v>
      </c>
      <c r="I83" s="442">
        <f>' Обществознание-9 2023 расклад'!K83</f>
        <v>31</v>
      </c>
      <c r="J83" s="279">
        <f>'Обществознание-9 2018 расклад'!L84</f>
        <v>18.000599999999999</v>
      </c>
      <c r="K83" s="280">
        <f>'Обществознание-9 2019 расклад'!L84</f>
        <v>40.002000000000002</v>
      </c>
      <c r="L83" s="280">
        <f>'Обществознание-9 2020 расклад'!L84</f>
        <v>21.002400000000002</v>
      </c>
      <c r="M83" s="280"/>
      <c r="N83" s="366">
        <f>'Общестаознание-9 2022 раскл'!M83</f>
        <v>15</v>
      </c>
      <c r="O83" s="442">
        <f>' Обществознание-9 2023 расклад'!L83</f>
        <v>10</v>
      </c>
      <c r="P83" s="370">
        <f>'Обществознание-9 2018 расклад'!M84</f>
        <v>47.37</v>
      </c>
      <c r="Q83" s="281">
        <f>'Обществознание-9 2019 расклад'!M84</f>
        <v>66.67</v>
      </c>
      <c r="R83" s="281">
        <f>'Обществознание-9 2020 расклад'!M84</f>
        <v>29.17</v>
      </c>
      <c r="S83" s="281"/>
      <c r="T83" s="438">
        <f>'Общестаознание-9 2022 раскл'!N83</f>
        <v>44.117647058823529</v>
      </c>
      <c r="U83" s="450">
        <f>' Обществознание-9 2023 расклад'!M83</f>
        <v>32.258064516129032</v>
      </c>
      <c r="V83" s="279">
        <f>'Обществознание-9 2018 расклад'!N84</f>
        <v>0.99939999999999996</v>
      </c>
      <c r="W83" s="280">
        <f>'Обществознание-9 2019 расклад'!N84</f>
        <v>1.0019999999999998</v>
      </c>
      <c r="X83" s="280">
        <f>'Обществознание-9 2020 расклад'!N84</f>
        <v>11.001599999999998</v>
      </c>
      <c r="Y83" s="280"/>
      <c r="Z83" s="366">
        <f>'Общестаознание-9 2022 раскл'!O83</f>
        <v>2</v>
      </c>
      <c r="AA83" s="442">
        <f>' Обществознание-9 2023 расклад'!N83</f>
        <v>0</v>
      </c>
      <c r="AB83" s="370">
        <f>'Обществознание-9 2018 расклад'!O84</f>
        <v>2.63</v>
      </c>
      <c r="AC83" s="281">
        <f>'Обществознание-9 2019 расклад'!O84</f>
        <v>1.67</v>
      </c>
      <c r="AD83" s="281">
        <f>'Обществознание-9 2020 расклад'!O84</f>
        <v>15.28</v>
      </c>
      <c r="AE83" s="282"/>
      <c r="AF83" s="455">
        <f>'Общестаознание-9 2022 раскл'!P83</f>
        <v>5.882352941176471</v>
      </c>
      <c r="AG83" s="377">
        <f>' Обществознание-9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283" t="s">
        <v>69</v>
      </c>
      <c r="D84" s="284">
        <f>'Обществознание-9 2018 расклад'!K85</f>
        <v>27</v>
      </c>
      <c r="E84" s="285">
        <f>'Обществознание-9 2019 расклад'!K85</f>
        <v>26</v>
      </c>
      <c r="F84" s="285" t="s">
        <v>138</v>
      </c>
      <c r="G84" s="285"/>
      <c r="H84" s="364">
        <f>'Общестаознание-9 2022 раскл'!L84</f>
        <v>14</v>
      </c>
      <c r="I84" s="443">
        <f>' Обществознание-9 2023 расклад'!K84</f>
        <v>17</v>
      </c>
      <c r="J84" s="284">
        <f>'Обществознание-9 2018 расклад'!L85</f>
        <v>13.999500000000001</v>
      </c>
      <c r="K84" s="285">
        <f>'Обществознание-9 2019 расклад'!L85</f>
        <v>13</v>
      </c>
      <c r="L84" s="285" t="s">
        <v>138</v>
      </c>
      <c r="M84" s="285"/>
      <c r="N84" s="364">
        <f>'Общестаознание-9 2022 раскл'!M84</f>
        <v>6</v>
      </c>
      <c r="O84" s="443">
        <f>' Обществознание-9 2023 расклад'!L84</f>
        <v>5</v>
      </c>
      <c r="P84" s="359">
        <f>'Обществознание-9 2018 расклад'!M85</f>
        <v>51.85</v>
      </c>
      <c r="Q84" s="362">
        <f>'Обществознание-9 2019 расклад'!M85</f>
        <v>50</v>
      </c>
      <c r="R84" s="362" t="s">
        <v>138</v>
      </c>
      <c r="S84" s="362"/>
      <c r="T84" s="436">
        <f>'Общестаознание-9 2022 раскл'!N84</f>
        <v>42.857142857142861</v>
      </c>
      <c r="U84" s="448">
        <f>' Обществознание-9 2023 расклад'!M84</f>
        <v>29.411764705882351</v>
      </c>
      <c r="V84" s="284">
        <f>'Обществознание-9 2018 расклад'!N85</f>
        <v>0</v>
      </c>
      <c r="W84" s="285">
        <f>'Обществознание-9 2019 расклад'!N85</f>
        <v>0</v>
      </c>
      <c r="X84" s="285" t="s">
        <v>138</v>
      </c>
      <c r="Y84" s="285"/>
      <c r="Z84" s="364">
        <f>'Общестаознание-9 2022 раскл'!O84</f>
        <v>0</v>
      </c>
      <c r="AA84" s="443">
        <f>' Обществознание-9 2023 расклад'!N84</f>
        <v>0</v>
      </c>
      <c r="AB84" s="359">
        <f>'Обществознание-9 2018 расклад'!O85</f>
        <v>0</v>
      </c>
      <c r="AC84" s="362">
        <f>'Обществознание-9 2019 расклад'!O85</f>
        <v>0</v>
      </c>
      <c r="AD84" s="362" t="s">
        <v>138</v>
      </c>
      <c r="AE84" s="286"/>
      <c r="AF84" s="456">
        <f>'Общестаознание-9 2022 раскл'!P84</f>
        <v>0</v>
      </c>
      <c r="AG84" s="378">
        <f>' Обществознание-9 2023 расклад'!O84</f>
        <v>0</v>
      </c>
    </row>
    <row r="85" spans="1:33" s="1" customFormat="1" ht="15" customHeight="1" x14ac:dyDescent="0.25">
      <c r="A85" s="23">
        <v>3</v>
      </c>
      <c r="B85" s="48">
        <v>60050</v>
      </c>
      <c r="C85" s="283" t="s">
        <v>180</v>
      </c>
      <c r="D85" s="284">
        <f>'Обществознание-9 2018 расклад'!K86</f>
        <v>72</v>
      </c>
      <c r="E85" s="285">
        <f>'Обществознание-9 2019 расклад'!K86</f>
        <v>62</v>
      </c>
      <c r="F85" s="285">
        <f>'Обществознание-9 2020 расклад'!K86</f>
        <v>20</v>
      </c>
      <c r="G85" s="285"/>
      <c r="H85" s="364">
        <f>'Общестаознание-9 2022 раскл'!L85</f>
        <v>62</v>
      </c>
      <c r="I85" s="443">
        <f>' Обществознание-9 2023 расклад'!K85</f>
        <v>60</v>
      </c>
      <c r="J85" s="284">
        <f>'Обществознание-9 2018 расклад'!L86</f>
        <v>37.000799999999998</v>
      </c>
      <c r="K85" s="285">
        <f>'Обществознание-9 2019 расклад'!L86</f>
        <v>31.998200000000001</v>
      </c>
      <c r="L85" s="285">
        <f>'Обществознание-9 2020 расклад'!L86</f>
        <v>1</v>
      </c>
      <c r="M85" s="285"/>
      <c r="N85" s="364">
        <f>'Общестаознание-9 2022 раскл'!M85</f>
        <v>23</v>
      </c>
      <c r="O85" s="443">
        <f>' Обществознание-9 2023 расклад'!L85</f>
        <v>26</v>
      </c>
      <c r="P85" s="359">
        <f>'Обществознание-9 2018 расклад'!M86</f>
        <v>51.39</v>
      </c>
      <c r="Q85" s="362">
        <f>'Обществознание-9 2019 расклад'!M86</f>
        <v>51.61</v>
      </c>
      <c r="R85" s="362">
        <f>'Обществознание-9 2020 расклад'!M86</f>
        <v>5</v>
      </c>
      <c r="S85" s="362"/>
      <c r="T85" s="436">
        <f>'Общестаознание-9 2022 раскл'!N85</f>
        <v>37.096774193548384</v>
      </c>
      <c r="U85" s="448">
        <f>' Обществознание-9 2023 расклад'!M85</f>
        <v>43.333333333333336</v>
      </c>
      <c r="V85" s="284">
        <f>'Обществознание-9 2018 расклад'!N86</f>
        <v>6.9984000000000002</v>
      </c>
      <c r="W85" s="285">
        <f>'Обществознание-9 2019 расклад'!N86</f>
        <v>3.9990000000000006</v>
      </c>
      <c r="X85" s="285">
        <f>'Обществознание-9 2020 расклад'!N86</f>
        <v>10</v>
      </c>
      <c r="Y85" s="285"/>
      <c r="Z85" s="364">
        <f>'Общестаознание-9 2022 раскл'!O85</f>
        <v>1</v>
      </c>
      <c r="AA85" s="443">
        <f>' Обществознание-9 2023 расклад'!N85</f>
        <v>2</v>
      </c>
      <c r="AB85" s="359">
        <f>'Обществознание-9 2018 расклад'!O86</f>
        <v>9.7200000000000006</v>
      </c>
      <c r="AC85" s="362">
        <f>'Обществознание-9 2019 расклад'!O86</f>
        <v>6.45</v>
      </c>
      <c r="AD85" s="362">
        <f>'Обществознание-9 2020 расклад'!O86</f>
        <v>50</v>
      </c>
      <c r="AE85" s="286"/>
      <c r="AF85" s="456">
        <f>'Общестаознание-9 2022 раскл'!P85</f>
        <v>1.6129032258064515</v>
      </c>
      <c r="AG85" s="378">
        <f>' Обществознание-9 2023 расклад'!O85</f>
        <v>3.3333333333333335</v>
      </c>
    </row>
    <row r="86" spans="1:33" s="1" customFormat="1" ht="15" customHeight="1" x14ac:dyDescent="0.25">
      <c r="A86" s="23">
        <v>4</v>
      </c>
      <c r="B86" s="48">
        <v>60070</v>
      </c>
      <c r="C86" s="283" t="s">
        <v>181</v>
      </c>
      <c r="D86" s="284">
        <f>'Обществознание-9 2018 расклад'!K87</f>
        <v>70</v>
      </c>
      <c r="E86" s="285">
        <f>'Обществознание-9 2019 расклад'!K87</f>
        <v>80</v>
      </c>
      <c r="F86" s="285" t="s">
        <v>138</v>
      </c>
      <c r="G86" s="285"/>
      <c r="H86" s="364">
        <f>'Общестаознание-9 2022 раскл'!L86</f>
        <v>71</v>
      </c>
      <c r="I86" s="443">
        <f>' Обществознание-9 2023 расклад'!K86</f>
        <v>81</v>
      </c>
      <c r="J86" s="284">
        <f>'Обществознание-9 2018 расклад'!L87</f>
        <v>39.003999999999998</v>
      </c>
      <c r="K86" s="285">
        <f>'Обществознание-9 2019 расклад'!L87</f>
        <v>49</v>
      </c>
      <c r="L86" s="285" t="s">
        <v>138</v>
      </c>
      <c r="M86" s="285"/>
      <c r="N86" s="364">
        <f>'Общестаознание-9 2022 раскл'!M86</f>
        <v>38.999999999999993</v>
      </c>
      <c r="O86" s="443">
        <f>' Обществознание-9 2023 расклад'!L86</f>
        <v>43</v>
      </c>
      <c r="P86" s="359">
        <f>'Обществознание-9 2018 расклад'!M87</f>
        <v>55.72</v>
      </c>
      <c r="Q86" s="362">
        <f>'Обществознание-9 2019 расклад'!M87</f>
        <v>61.25</v>
      </c>
      <c r="R86" s="362" t="s">
        <v>138</v>
      </c>
      <c r="S86" s="362"/>
      <c r="T86" s="436">
        <f>'Общестаознание-9 2022 раскл'!N86</f>
        <v>54.929577464788728</v>
      </c>
      <c r="U86" s="448">
        <f>' Обществознание-9 2023 расклад'!M86</f>
        <v>53.086419753086417</v>
      </c>
      <c r="V86" s="284">
        <f>'Обществознание-9 2018 расклад'!N87</f>
        <v>1.9950000000000001</v>
      </c>
      <c r="W86" s="285">
        <f>'Обществознание-9 2019 расклад'!N87</f>
        <v>1</v>
      </c>
      <c r="X86" s="285" t="s">
        <v>138</v>
      </c>
      <c r="Y86" s="285"/>
      <c r="Z86" s="364">
        <f>'Общестаознание-9 2022 раскл'!O86</f>
        <v>4</v>
      </c>
      <c r="AA86" s="443">
        <f>' Обществознание-9 2023 расклад'!N86</f>
        <v>4</v>
      </c>
      <c r="AB86" s="359">
        <f>'Обществознание-9 2018 расклад'!O87</f>
        <v>2.85</v>
      </c>
      <c r="AC86" s="362">
        <f>'Обществознание-9 2019 расклад'!O87</f>
        <v>1.25</v>
      </c>
      <c r="AD86" s="362" t="s">
        <v>138</v>
      </c>
      <c r="AE86" s="286"/>
      <c r="AF86" s="456">
        <f>'Общестаознание-9 2022 раскл'!P86</f>
        <v>5.6338028169014081</v>
      </c>
      <c r="AG86" s="378">
        <f>' Обществознание-9 2023 расклад'!O86</f>
        <v>4.9382716049382713</v>
      </c>
    </row>
    <row r="87" spans="1:33" s="1" customFormat="1" ht="15" customHeight="1" x14ac:dyDescent="0.25">
      <c r="A87" s="23">
        <v>5</v>
      </c>
      <c r="B87" s="48">
        <v>60180</v>
      </c>
      <c r="C87" s="283" t="s">
        <v>182</v>
      </c>
      <c r="D87" s="284">
        <f>'Обществознание-9 2018 расклад'!K88</f>
        <v>86</v>
      </c>
      <c r="E87" s="285">
        <f>'Обществознание-9 2019 расклад'!K88</f>
        <v>96</v>
      </c>
      <c r="F87" s="285" t="s">
        <v>138</v>
      </c>
      <c r="G87" s="285"/>
      <c r="H87" s="364">
        <f>'Общестаознание-9 2022 раскл'!L87</f>
        <v>64</v>
      </c>
      <c r="I87" s="443">
        <f>' Обществознание-9 2023 расклад'!K87</f>
        <v>68</v>
      </c>
      <c r="J87" s="284">
        <f>'Обществознание-9 2018 расклад'!L88</f>
        <v>46.998999999999995</v>
      </c>
      <c r="K87" s="285">
        <f>'Обществознание-9 2019 расклад'!L88</f>
        <v>69.993600000000001</v>
      </c>
      <c r="L87" s="285" t="s">
        <v>138</v>
      </c>
      <c r="M87" s="285"/>
      <c r="N87" s="364">
        <f>'Общестаознание-9 2022 раскл'!M87</f>
        <v>28</v>
      </c>
      <c r="O87" s="443">
        <f>' Обществознание-9 2023 расклад'!L87</f>
        <v>27</v>
      </c>
      <c r="P87" s="359">
        <f>'Обществознание-9 2018 расклад'!M88</f>
        <v>54.65</v>
      </c>
      <c r="Q87" s="362">
        <f>'Обществознание-9 2019 расклад'!M88</f>
        <v>72.91</v>
      </c>
      <c r="R87" s="362" t="s">
        <v>138</v>
      </c>
      <c r="S87" s="362"/>
      <c r="T87" s="436">
        <f>'Общестаознание-9 2022 раскл'!N87</f>
        <v>43.75</v>
      </c>
      <c r="U87" s="448">
        <f>' Обществознание-9 2023 расклад'!M87</f>
        <v>39.705882352941174</v>
      </c>
      <c r="V87" s="284">
        <f>'Обществознание-9 2018 расклад'!N88</f>
        <v>3.9990000000000006</v>
      </c>
      <c r="W87" s="285">
        <f>'Обществознание-9 2019 расклад'!N88</f>
        <v>0</v>
      </c>
      <c r="X87" s="285" t="s">
        <v>138</v>
      </c>
      <c r="Y87" s="285"/>
      <c r="Z87" s="364">
        <f>'Общестаознание-9 2022 раскл'!O87</f>
        <v>0</v>
      </c>
      <c r="AA87" s="443">
        <f>' Обществознание-9 2023 расклад'!N87</f>
        <v>5</v>
      </c>
      <c r="AB87" s="359">
        <f>'Обществознание-9 2018 расклад'!O88</f>
        <v>4.6500000000000004</v>
      </c>
      <c r="AC87" s="362">
        <f>'Обществознание-9 2019 расклад'!O88</f>
        <v>0</v>
      </c>
      <c r="AD87" s="362" t="s">
        <v>138</v>
      </c>
      <c r="AE87" s="286"/>
      <c r="AF87" s="456">
        <f>'Общестаознание-9 2022 раскл'!P87</f>
        <v>0</v>
      </c>
      <c r="AG87" s="378">
        <f>' Обществознание-9 2023 расклад'!O87</f>
        <v>7.3529411764705879</v>
      </c>
    </row>
    <row r="88" spans="1:33" s="1" customFormat="1" ht="15" customHeight="1" x14ac:dyDescent="0.25">
      <c r="A88" s="23">
        <v>6</v>
      </c>
      <c r="B88" s="48">
        <v>60240</v>
      </c>
      <c r="C88" s="283" t="s">
        <v>183</v>
      </c>
      <c r="D88" s="284">
        <f>'Обществознание-9 2018 расклад'!K89</f>
        <v>94</v>
      </c>
      <c r="E88" s="285">
        <f>'Обществознание-9 2019 расклад'!K89</f>
        <v>70</v>
      </c>
      <c r="F88" s="285" t="s">
        <v>138</v>
      </c>
      <c r="G88" s="285"/>
      <c r="H88" s="364">
        <f>'Общестаознание-9 2022 раскл'!L88</f>
        <v>56</v>
      </c>
      <c r="I88" s="443">
        <f>' Обществознание-9 2023 расклад'!K88</f>
        <v>74</v>
      </c>
      <c r="J88" s="284">
        <f>'Обществознание-9 2018 расклад'!L89</f>
        <v>60.996600000000001</v>
      </c>
      <c r="K88" s="285">
        <f>'Обществознание-9 2019 расклад'!L89</f>
        <v>46.003999999999998</v>
      </c>
      <c r="L88" s="285" t="s">
        <v>138</v>
      </c>
      <c r="M88" s="285"/>
      <c r="N88" s="364">
        <f>'Общестаознание-9 2022 раскл'!M88</f>
        <v>16</v>
      </c>
      <c r="O88" s="443">
        <f>' Обществознание-9 2023 расклад'!L88</f>
        <v>42</v>
      </c>
      <c r="P88" s="359">
        <f>'Обществознание-9 2018 расклад'!M89</f>
        <v>64.89</v>
      </c>
      <c r="Q88" s="362">
        <f>'Обществознание-9 2019 расклад'!M89</f>
        <v>65.72</v>
      </c>
      <c r="R88" s="362" t="s">
        <v>138</v>
      </c>
      <c r="S88" s="362"/>
      <c r="T88" s="436">
        <f>'Общестаознание-9 2022 раскл'!N88</f>
        <v>28.571428571428569</v>
      </c>
      <c r="U88" s="448">
        <f>' Обществознание-9 2023 расклад'!M88</f>
        <v>56.756756756756758</v>
      </c>
      <c r="V88" s="284">
        <f>'Обществознание-9 2018 расклад'!N89</f>
        <v>2.9986000000000002</v>
      </c>
      <c r="W88" s="285">
        <f>'Обществознание-9 2019 расклад'!N89</f>
        <v>1.0009999999999999</v>
      </c>
      <c r="X88" s="285" t="s">
        <v>138</v>
      </c>
      <c r="Y88" s="285"/>
      <c r="Z88" s="364">
        <f>'Общестаознание-9 2022 раскл'!O88</f>
        <v>1</v>
      </c>
      <c r="AA88" s="443">
        <f>' Обществознание-9 2023 расклад'!N88</f>
        <v>4</v>
      </c>
      <c r="AB88" s="359">
        <f>'Обществознание-9 2018 расклад'!O89</f>
        <v>3.19</v>
      </c>
      <c r="AC88" s="362">
        <f>'Обществознание-9 2019 расклад'!O89</f>
        <v>1.43</v>
      </c>
      <c r="AD88" s="362" t="s">
        <v>138</v>
      </c>
      <c r="AE88" s="286"/>
      <c r="AF88" s="456">
        <f>'Общестаознание-9 2022 раскл'!P88</f>
        <v>1.7857142857142858</v>
      </c>
      <c r="AG88" s="378">
        <f>' Обществознание-9 2023 расклад'!O88</f>
        <v>5.4054054054054053</v>
      </c>
    </row>
    <row r="89" spans="1:33" s="1" customFormat="1" ht="15" customHeight="1" x14ac:dyDescent="0.25">
      <c r="A89" s="23">
        <v>7</v>
      </c>
      <c r="B89" s="48">
        <v>60560</v>
      </c>
      <c r="C89" s="283" t="s">
        <v>74</v>
      </c>
      <c r="D89" s="284">
        <f>'Обществознание-9 2018 расклад'!K90</f>
        <v>30</v>
      </c>
      <c r="E89" s="285">
        <f>'Обществознание-9 2019 расклад'!K90</f>
        <v>39</v>
      </c>
      <c r="F89" s="285">
        <f>'Обществознание-9 2020 расклад'!K90</f>
        <v>33</v>
      </c>
      <c r="G89" s="285"/>
      <c r="H89" s="364">
        <f>'Общестаознание-9 2022 раскл'!L89</f>
        <v>17</v>
      </c>
      <c r="I89" s="443">
        <f>' Обществознание-9 2023 расклад'!K89</f>
        <v>32</v>
      </c>
      <c r="J89" s="284">
        <f>'Обществознание-9 2018 расклад'!L90</f>
        <v>16.001999999999999</v>
      </c>
      <c r="K89" s="285">
        <f>'Обществознание-9 2019 расклад'!L90</f>
        <v>24.998999999999995</v>
      </c>
      <c r="L89" s="285">
        <f>'Обществознание-9 2020 расклад'!L90</f>
        <v>9.9990000000000006</v>
      </c>
      <c r="M89" s="285"/>
      <c r="N89" s="364">
        <f>'Общестаознание-9 2022 раскл'!M89</f>
        <v>11</v>
      </c>
      <c r="O89" s="443">
        <f>' Обществознание-9 2023 расклад'!L89</f>
        <v>17</v>
      </c>
      <c r="P89" s="359">
        <f>'Обществознание-9 2018 расклад'!M90</f>
        <v>53.34</v>
      </c>
      <c r="Q89" s="362">
        <f>'Обществознание-9 2019 расклад'!M90</f>
        <v>64.099999999999994</v>
      </c>
      <c r="R89" s="362">
        <f>'Обществознание-9 2020 расклад'!M90</f>
        <v>30.3</v>
      </c>
      <c r="S89" s="362"/>
      <c r="T89" s="436">
        <f>'Общестаознание-9 2022 раскл'!N89</f>
        <v>64.705882352941174</v>
      </c>
      <c r="U89" s="448">
        <f>' Обществознание-9 2023 расклад'!M89</f>
        <v>53.125</v>
      </c>
      <c r="V89" s="284">
        <f>'Обществознание-9 2018 расклад'!N90</f>
        <v>2.0009999999999999</v>
      </c>
      <c r="W89" s="285">
        <f>'Обществознание-9 2019 расклад'!N90</f>
        <v>0.99840000000000007</v>
      </c>
      <c r="X89" s="285">
        <f>'Обществознание-9 2020 расклад'!N90</f>
        <v>4.9995000000000003</v>
      </c>
      <c r="Y89" s="285"/>
      <c r="Z89" s="364">
        <f>'Общестаознание-9 2022 раскл'!O89</f>
        <v>1</v>
      </c>
      <c r="AA89" s="443">
        <f>' Обществознание-9 2023 расклад'!N89</f>
        <v>0</v>
      </c>
      <c r="AB89" s="359">
        <f>'Обществознание-9 2018 расклад'!O90</f>
        <v>6.67</v>
      </c>
      <c r="AC89" s="362">
        <f>'Обществознание-9 2019 расклад'!O90</f>
        <v>2.56</v>
      </c>
      <c r="AD89" s="362">
        <f>'Обществознание-9 2020 расклад'!O90</f>
        <v>15.15</v>
      </c>
      <c r="AE89" s="286"/>
      <c r="AF89" s="456">
        <f>'Общестаознание-9 2022 раскл'!P89</f>
        <v>5.882352941176471</v>
      </c>
      <c r="AG89" s="378">
        <f>' Обществознание-9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283" t="s">
        <v>184</v>
      </c>
      <c r="D90" s="284">
        <f>'Обществознание-9 2018 расклад'!K91</f>
        <v>13</v>
      </c>
      <c r="E90" s="285">
        <f>'Обществознание-9 2019 расклад'!K91</f>
        <v>9</v>
      </c>
      <c r="F90" s="285">
        <f>'Обществознание-9 2020 расклад'!K91</f>
        <v>22</v>
      </c>
      <c r="G90" s="285"/>
      <c r="H90" s="364">
        <f>'Общестаознание-9 2022 раскл'!L90</f>
        <v>30</v>
      </c>
      <c r="I90" s="443">
        <f>' Обществознание-9 2023 расклад'!K90</f>
        <v>37</v>
      </c>
      <c r="J90" s="284">
        <f>'Обществознание-9 2018 расклад'!L91</f>
        <v>4.0000999999999998</v>
      </c>
      <c r="K90" s="285">
        <f>'Обществознание-9 2019 расклад'!L91</f>
        <v>3.9995999999999996</v>
      </c>
      <c r="L90" s="285">
        <f>'Обществознание-9 2020 расклад'!L91</f>
        <v>8.0014000000000003</v>
      </c>
      <c r="M90" s="285"/>
      <c r="N90" s="364">
        <f>'Общестаознание-9 2022 раскл'!M90</f>
        <v>6</v>
      </c>
      <c r="O90" s="443">
        <f>' Обществознание-9 2023 расклад'!L90</f>
        <v>15</v>
      </c>
      <c r="P90" s="359">
        <f>'Обществознание-9 2018 расклад'!M91</f>
        <v>30.77</v>
      </c>
      <c r="Q90" s="362">
        <f>'Обществознание-9 2019 расклад'!M91</f>
        <v>44.44</v>
      </c>
      <c r="R90" s="362">
        <f>'Обществознание-9 2020 расклад'!M91</f>
        <v>36.369999999999997</v>
      </c>
      <c r="S90" s="362"/>
      <c r="T90" s="436">
        <f>'Общестаознание-9 2022 раскл'!N90</f>
        <v>20</v>
      </c>
      <c r="U90" s="448">
        <f>' Обществознание-9 2023 расклад'!M90</f>
        <v>40.54054054054054</v>
      </c>
      <c r="V90" s="284">
        <f>'Обществознание-9 2018 расклад'!N91</f>
        <v>0</v>
      </c>
      <c r="W90" s="285">
        <f>'Обществознание-9 2019 расклад'!N91</f>
        <v>0</v>
      </c>
      <c r="X90" s="285">
        <f>'Обществознание-9 2020 расклад'!N91</f>
        <v>4.9984000000000002</v>
      </c>
      <c r="Y90" s="285"/>
      <c r="Z90" s="364">
        <f>'Общестаознание-9 2022 раскл'!O90</f>
        <v>3</v>
      </c>
      <c r="AA90" s="443">
        <f>' Обществознание-9 2023 расклад'!N90</f>
        <v>1</v>
      </c>
      <c r="AB90" s="359">
        <f>'Обществознание-9 2018 расклад'!O91</f>
        <v>0</v>
      </c>
      <c r="AC90" s="362">
        <f>'Обществознание-9 2019 расклад'!O91</f>
        <v>0</v>
      </c>
      <c r="AD90" s="362">
        <f>'Обществознание-9 2020 расклад'!O91</f>
        <v>22.72</v>
      </c>
      <c r="AE90" s="286"/>
      <c r="AF90" s="456">
        <f>'Общестаознание-9 2022 раскл'!P90</f>
        <v>10</v>
      </c>
      <c r="AG90" s="378">
        <f>' Обществознание-9 2023 расклад'!O90</f>
        <v>2.7027027027027026</v>
      </c>
    </row>
    <row r="91" spans="1:33" s="1" customFormat="1" ht="15" customHeight="1" x14ac:dyDescent="0.25">
      <c r="A91" s="23">
        <v>9</v>
      </c>
      <c r="B91" s="55">
        <v>60001</v>
      </c>
      <c r="C91" s="294" t="s">
        <v>185</v>
      </c>
      <c r="D91" s="284">
        <f>'Обществознание-9 2018 расклад'!K92</f>
        <v>43</v>
      </c>
      <c r="E91" s="285">
        <f>'Обществознание-9 2019 расклад'!K92</f>
        <v>48</v>
      </c>
      <c r="F91" s="285" t="s">
        <v>138</v>
      </c>
      <c r="G91" s="285"/>
      <c r="H91" s="364">
        <f>'Общестаознание-9 2022 раскл'!L91</f>
        <v>65</v>
      </c>
      <c r="I91" s="443">
        <f>' Обществознание-9 2023 расклад'!K91</f>
        <v>28</v>
      </c>
      <c r="J91" s="284">
        <f>'Обществознание-9 2018 расклад'!L92</f>
        <v>12.001299999999999</v>
      </c>
      <c r="K91" s="285">
        <f>'Обществознание-9 2019 расклад'!L92</f>
        <v>21.9984</v>
      </c>
      <c r="L91" s="285" t="s">
        <v>138</v>
      </c>
      <c r="M91" s="285"/>
      <c r="N91" s="364">
        <f>'Общестаознание-9 2022 раскл'!M91</f>
        <v>7.9999999999999991</v>
      </c>
      <c r="O91" s="443">
        <f>' Обществознание-9 2023 расклад'!L91</f>
        <v>15</v>
      </c>
      <c r="P91" s="359">
        <f>'Обществознание-9 2018 расклад'!M92</f>
        <v>27.909999999999997</v>
      </c>
      <c r="Q91" s="362">
        <f>'Обществознание-9 2019 расклад'!M92</f>
        <v>45.83</v>
      </c>
      <c r="R91" s="362" t="s">
        <v>138</v>
      </c>
      <c r="S91" s="362"/>
      <c r="T91" s="436">
        <f>'Общестаознание-9 2022 раскл'!N91</f>
        <v>12.307692307692307</v>
      </c>
      <c r="U91" s="448">
        <f>' Обществознание-9 2023 расклад'!M91</f>
        <v>53.571428571428569</v>
      </c>
      <c r="V91" s="284">
        <f>'Обществознание-9 2018 расклад'!N92</f>
        <v>1.9995000000000003</v>
      </c>
      <c r="W91" s="285">
        <f>'Обществознание-9 2019 расклад'!N92</f>
        <v>3.9984000000000002</v>
      </c>
      <c r="X91" s="285" t="s">
        <v>138</v>
      </c>
      <c r="Y91" s="285"/>
      <c r="Z91" s="364">
        <f>'Общестаознание-9 2022 раскл'!O91</f>
        <v>30</v>
      </c>
      <c r="AA91" s="443">
        <f>' Обществознание-9 2023 расклад'!N91</f>
        <v>0</v>
      </c>
      <c r="AB91" s="359">
        <f>'Обществознание-9 2018 расклад'!O92</f>
        <v>4.6500000000000004</v>
      </c>
      <c r="AC91" s="362">
        <f>'Обществознание-9 2019 расклад'!O92</f>
        <v>8.33</v>
      </c>
      <c r="AD91" s="362" t="s">
        <v>138</v>
      </c>
      <c r="AE91" s="286"/>
      <c r="AF91" s="456">
        <f>'Общестаознание-9 2022 раскл'!P91</f>
        <v>46.153846153846153</v>
      </c>
      <c r="AG91" s="378">
        <f>' Обществознание-9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283" t="s">
        <v>186</v>
      </c>
      <c r="D92" s="284">
        <f>'Обществознание-9 2018 расклад'!K94</f>
        <v>62</v>
      </c>
      <c r="E92" s="285">
        <f>'Обществознание-9 2019 расклад'!K94</f>
        <v>67</v>
      </c>
      <c r="F92" s="285">
        <f>'Обществознание-9 2020 расклад'!K94</f>
        <v>61</v>
      </c>
      <c r="G92" s="285"/>
      <c r="H92" s="364">
        <f>'Общестаознание-9 2022 раскл'!L92</f>
        <v>50</v>
      </c>
      <c r="I92" s="443">
        <f>' Обществознание-9 2023 расклад'!K92</f>
        <v>61</v>
      </c>
      <c r="J92" s="284">
        <f>'Обществознание-9 2018 расклад'!L94</f>
        <v>32.004400000000004</v>
      </c>
      <c r="K92" s="285">
        <f>'Обществознание-9 2019 расклад'!L94</f>
        <v>34.002499999999998</v>
      </c>
      <c r="L92" s="285">
        <f>'Обществознание-9 2020 расклад'!L94</f>
        <v>10.998300000000002</v>
      </c>
      <c r="M92" s="285"/>
      <c r="N92" s="364">
        <f>'Общестаознание-9 2022 раскл'!M92</f>
        <v>31</v>
      </c>
      <c r="O92" s="443">
        <f>' Обществознание-9 2023 расклад'!L92</f>
        <v>25</v>
      </c>
      <c r="P92" s="359">
        <f>'Обществознание-9 2018 расклад'!M94</f>
        <v>51.62</v>
      </c>
      <c r="Q92" s="362">
        <f>'Обществознание-9 2019 расклад'!M94</f>
        <v>50.75</v>
      </c>
      <c r="R92" s="362">
        <f>'Обществознание-9 2020 расклад'!M94</f>
        <v>18.03</v>
      </c>
      <c r="S92" s="362"/>
      <c r="T92" s="436">
        <f>'Общестаознание-9 2022 раскл'!N92</f>
        <v>62</v>
      </c>
      <c r="U92" s="448">
        <f>' Обществознание-9 2023 расклад'!M92</f>
        <v>40.983606557377051</v>
      </c>
      <c r="V92" s="284">
        <f>'Обществознание-9 2018 расклад'!N94</f>
        <v>0.99820000000000009</v>
      </c>
      <c r="W92" s="285">
        <f>'Обществознание-9 2019 расклад'!N94</f>
        <v>0.99829999999999997</v>
      </c>
      <c r="X92" s="285">
        <f>'Обществознание-9 2020 расклад'!N94</f>
        <v>21.002300000000002</v>
      </c>
      <c r="Y92" s="285"/>
      <c r="Z92" s="364">
        <f>'Общестаознание-9 2022 раскл'!O92</f>
        <v>1</v>
      </c>
      <c r="AA92" s="443">
        <f>' Обществознание-9 2023 расклад'!N92</f>
        <v>2</v>
      </c>
      <c r="AB92" s="359">
        <f>'Обществознание-9 2018 расклад'!O94</f>
        <v>1.61</v>
      </c>
      <c r="AC92" s="362">
        <f>'Обществознание-9 2019 расклад'!O94</f>
        <v>1.49</v>
      </c>
      <c r="AD92" s="362">
        <f>'Обществознание-9 2020 расклад'!O94</f>
        <v>34.43</v>
      </c>
      <c r="AE92" s="286"/>
      <c r="AF92" s="456">
        <f>'Общестаознание-9 2022 раскл'!P92</f>
        <v>2</v>
      </c>
      <c r="AG92" s="378">
        <f>' Обществознание-9 2023 расклад'!O92</f>
        <v>3.278688524590164</v>
      </c>
    </row>
    <row r="93" spans="1:33" s="1" customFormat="1" ht="15" customHeight="1" x14ac:dyDescent="0.25">
      <c r="A93" s="23">
        <v>11</v>
      </c>
      <c r="B93" s="48">
        <v>60910</v>
      </c>
      <c r="C93" s="283" t="s">
        <v>78</v>
      </c>
      <c r="D93" s="284">
        <f>'Обществознание-9 2018 расклад'!K95</f>
        <v>54</v>
      </c>
      <c r="E93" s="285">
        <f>'Обществознание-9 2019 расклад'!K95</f>
        <v>61</v>
      </c>
      <c r="F93" s="285" t="s">
        <v>138</v>
      </c>
      <c r="G93" s="285"/>
      <c r="H93" s="364">
        <f>'Общестаознание-9 2022 раскл'!L93</f>
        <v>51</v>
      </c>
      <c r="I93" s="443">
        <f>' Обществознание-9 2023 расклад'!K93</f>
        <v>48</v>
      </c>
      <c r="J93" s="284">
        <f>'Обществознание-9 2018 расклад'!L95</f>
        <v>29.997000000000003</v>
      </c>
      <c r="K93" s="285">
        <f>'Обществознание-9 2019 расклад'!L95</f>
        <v>32.000599999999999</v>
      </c>
      <c r="L93" s="285" t="s">
        <v>138</v>
      </c>
      <c r="M93" s="285"/>
      <c r="N93" s="364">
        <f>'Общестаознание-9 2022 раскл'!M93</f>
        <v>25</v>
      </c>
      <c r="O93" s="443">
        <f>' Обществознание-9 2023 расклад'!L93</f>
        <v>18</v>
      </c>
      <c r="P93" s="359">
        <f>'Обществознание-9 2018 расклад'!M95</f>
        <v>55.550000000000004</v>
      </c>
      <c r="Q93" s="362">
        <f>'Обществознание-9 2019 расклад'!M95</f>
        <v>52.46</v>
      </c>
      <c r="R93" s="362" t="s">
        <v>138</v>
      </c>
      <c r="S93" s="362"/>
      <c r="T93" s="436">
        <f>'Общестаознание-9 2022 раскл'!N93</f>
        <v>49.019607843137258</v>
      </c>
      <c r="U93" s="448">
        <f>' Обществознание-9 2023 расклад'!M93</f>
        <v>37.5</v>
      </c>
      <c r="V93" s="284">
        <f>'Обществознание-9 2018 расклад'!N95</f>
        <v>0</v>
      </c>
      <c r="W93" s="285">
        <f>'Обществознание-9 2019 расклад'!N95</f>
        <v>1.0004</v>
      </c>
      <c r="X93" s="285" t="s">
        <v>138</v>
      </c>
      <c r="Y93" s="285"/>
      <c r="Z93" s="364">
        <f>'Общестаознание-9 2022 раскл'!O93</f>
        <v>0</v>
      </c>
      <c r="AA93" s="443">
        <f>' Обществознание-9 2023 расклад'!N93</f>
        <v>3</v>
      </c>
      <c r="AB93" s="359">
        <f>'Обществознание-9 2018 расклад'!O95</f>
        <v>0</v>
      </c>
      <c r="AC93" s="362">
        <f>'Обществознание-9 2019 расклад'!O95</f>
        <v>1.64</v>
      </c>
      <c r="AD93" s="362" t="s">
        <v>138</v>
      </c>
      <c r="AE93" s="286"/>
      <c r="AF93" s="456">
        <f>'Общестаознание-9 2022 раскл'!P93</f>
        <v>0</v>
      </c>
      <c r="AG93" s="378">
        <f>' Обществознание-9 2023 расклад'!O93</f>
        <v>6.25</v>
      </c>
    </row>
    <row r="94" spans="1:33" s="1" customFormat="1" ht="15" customHeight="1" x14ac:dyDescent="0.25">
      <c r="A94" s="23">
        <v>12</v>
      </c>
      <c r="B94" s="48">
        <v>60980</v>
      </c>
      <c r="C94" s="283" t="s">
        <v>79</v>
      </c>
      <c r="D94" s="284">
        <f>'Обществознание-9 2018 расклад'!K96</f>
        <v>38</v>
      </c>
      <c r="E94" s="285">
        <f>'Обществознание-9 2019 расклад'!K96</f>
        <v>36</v>
      </c>
      <c r="F94" s="285">
        <f>'Обществознание-9 2020 расклад'!K96</f>
        <v>65</v>
      </c>
      <c r="G94" s="285"/>
      <c r="H94" s="364">
        <f>'Общестаознание-9 2022 раскл'!L94</f>
        <v>55</v>
      </c>
      <c r="I94" s="443">
        <f>' Обществознание-9 2023 расклад'!K94</f>
        <v>40</v>
      </c>
      <c r="J94" s="284">
        <f>'Обществознание-9 2018 расклад'!L96</f>
        <v>27.9984</v>
      </c>
      <c r="K94" s="285">
        <f>'Обществознание-9 2019 расклад'!L96</f>
        <v>21.999600000000001</v>
      </c>
      <c r="L94" s="285">
        <f>'Обществознание-9 2020 расклад'!L96</f>
        <v>7.0004999999999997</v>
      </c>
      <c r="M94" s="285"/>
      <c r="N94" s="364">
        <f>'Общестаознание-9 2022 раскл'!M94</f>
        <v>29</v>
      </c>
      <c r="O94" s="443">
        <f>' Обществознание-9 2023 расклад'!L94</f>
        <v>16</v>
      </c>
      <c r="P94" s="359">
        <f>'Обществознание-9 2018 расклад'!M96</f>
        <v>73.680000000000007</v>
      </c>
      <c r="Q94" s="362">
        <f>'Обществознание-9 2019 расклад'!M96</f>
        <v>61.11</v>
      </c>
      <c r="R94" s="362">
        <f>'Обществознание-9 2020 расклад'!M96</f>
        <v>10.77</v>
      </c>
      <c r="S94" s="362"/>
      <c r="T94" s="436">
        <f>'Общестаознание-9 2022 раскл'!N94</f>
        <v>52.727272727272727</v>
      </c>
      <c r="U94" s="448">
        <f>' Обществознание-9 2023 расклад'!M94</f>
        <v>40</v>
      </c>
      <c r="V94" s="284">
        <f>'Обществознание-9 2018 расклад'!N96</f>
        <v>0</v>
      </c>
      <c r="W94" s="285">
        <f>'Обществознание-9 2019 расклад'!N96</f>
        <v>2.9988000000000001</v>
      </c>
      <c r="X94" s="285">
        <f>'Обществознание-9 2020 расклад'!N96</f>
        <v>37.999000000000002</v>
      </c>
      <c r="Y94" s="285"/>
      <c r="Z94" s="364">
        <f>'Общестаознание-9 2022 раскл'!O94</f>
        <v>1</v>
      </c>
      <c r="AA94" s="443">
        <f>' Обществознание-9 2023 расклад'!N94</f>
        <v>0</v>
      </c>
      <c r="AB94" s="359">
        <f>'Обществознание-9 2018 расклад'!O96</f>
        <v>0</v>
      </c>
      <c r="AC94" s="362">
        <f>'Обществознание-9 2019 расклад'!O96</f>
        <v>8.33</v>
      </c>
      <c r="AD94" s="362">
        <f>'Обществознание-9 2020 расклад'!O96</f>
        <v>58.46</v>
      </c>
      <c r="AE94" s="286"/>
      <c r="AF94" s="456">
        <f>'Общестаознание-9 2022 раскл'!P94</f>
        <v>1.8181818181818181</v>
      </c>
      <c r="AG94" s="378">
        <f>' Обществознание-9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283" t="s">
        <v>187</v>
      </c>
      <c r="D95" s="284">
        <f>'Обществознание-9 2018 расклад'!K97</f>
        <v>56</v>
      </c>
      <c r="E95" s="285">
        <f>'Обществознание-9 2019 расклад'!K97</f>
        <v>70</v>
      </c>
      <c r="F95" s="285">
        <f>'Обществознание-9 2020 расклад'!K97</f>
        <v>37</v>
      </c>
      <c r="G95" s="285"/>
      <c r="H95" s="364">
        <f>'Общестаознание-9 2022 раскл'!L95</f>
        <v>108</v>
      </c>
      <c r="I95" s="443">
        <f>' Обществознание-9 2023 расклад'!K95</f>
        <v>87</v>
      </c>
      <c r="J95" s="284">
        <f>'Обществознание-9 2018 расклад'!L97</f>
        <v>29.002399999999998</v>
      </c>
      <c r="K95" s="285">
        <f>'Обществознание-9 2019 расклад'!L97</f>
        <v>40.998999999999995</v>
      </c>
      <c r="L95" s="285">
        <f>'Обществознание-9 2020 расклад'!L97</f>
        <v>4.0034000000000001</v>
      </c>
      <c r="M95" s="285"/>
      <c r="N95" s="364">
        <f>'Общестаознание-9 2022 раскл'!M95</f>
        <v>38.000000000000007</v>
      </c>
      <c r="O95" s="443">
        <f>' Обществознание-9 2023 расклад'!L95</f>
        <v>35</v>
      </c>
      <c r="P95" s="359">
        <f>'Обществознание-9 2018 расклад'!M97</f>
        <v>51.79</v>
      </c>
      <c r="Q95" s="362">
        <f>'Обществознание-9 2019 расклад'!M97</f>
        <v>58.57</v>
      </c>
      <c r="R95" s="362">
        <f>'Обществознание-9 2020 расклад'!M97</f>
        <v>10.82</v>
      </c>
      <c r="S95" s="362"/>
      <c r="T95" s="436">
        <f>'Общестаознание-9 2022 раскл'!N95</f>
        <v>35.18518518518519</v>
      </c>
      <c r="U95" s="448">
        <f>' Обществознание-9 2023 расклад'!M95</f>
        <v>40.229885057471265</v>
      </c>
      <c r="V95" s="284">
        <f>'Обществознание-9 2018 расклад'!N97</f>
        <v>3.9983999999999997</v>
      </c>
      <c r="W95" s="285">
        <f>'Обществознание-9 2019 расклад'!N97</f>
        <v>3.0030000000000001</v>
      </c>
      <c r="X95" s="285">
        <f>'Обществознание-9 2020 расклад'!N97</f>
        <v>15.995100000000001</v>
      </c>
      <c r="Y95" s="285"/>
      <c r="Z95" s="364">
        <f>'Общестаознание-9 2022 раскл'!O95</f>
        <v>3</v>
      </c>
      <c r="AA95" s="443">
        <f>' Обществознание-9 2023 расклад'!N95</f>
        <v>3</v>
      </c>
      <c r="AB95" s="359">
        <f>'Обществознание-9 2018 расклад'!O97</f>
        <v>7.14</v>
      </c>
      <c r="AC95" s="362">
        <f>'Обществознание-9 2019 расклад'!O97</f>
        <v>4.29</v>
      </c>
      <c r="AD95" s="362">
        <f>'Обществознание-9 2020 расклад'!O97</f>
        <v>43.23</v>
      </c>
      <c r="AE95" s="286"/>
      <c r="AF95" s="456">
        <f>'Общестаознание-9 2022 раскл'!P95</f>
        <v>2.7777777777777777</v>
      </c>
      <c r="AG95" s="378">
        <f>' Обществознание-9 2023 расклад'!O95</f>
        <v>3.4482758620689653</v>
      </c>
    </row>
    <row r="96" spans="1:33" s="1" customFormat="1" ht="15" customHeight="1" x14ac:dyDescent="0.25">
      <c r="A96" s="23">
        <v>14</v>
      </c>
      <c r="B96" s="48">
        <v>61150</v>
      </c>
      <c r="C96" s="283" t="s">
        <v>188</v>
      </c>
      <c r="D96" s="284">
        <f>'Обществознание-9 2018 расклад'!K98</f>
        <v>70</v>
      </c>
      <c r="E96" s="285">
        <f>'Обществознание-9 2019 расклад'!K98</f>
        <v>64</v>
      </c>
      <c r="F96" s="285" t="s">
        <v>138</v>
      </c>
      <c r="G96" s="285"/>
      <c r="H96" s="364">
        <f>'Общестаознание-9 2022 раскл'!L96</f>
        <v>37</v>
      </c>
      <c r="I96" s="443">
        <f>' Обществознание-9 2023 расклад'!K96</f>
        <v>45</v>
      </c>
      <c r="J96" s="284">
        <f>'Обществознание-9 2018 расклад'!L98</f>
        <v>35</v>
      </c>
      <c r="K96" s="285">
        <f>'Обществознание-9 2019 расклад'!L98</f>
        <v>32</v>
      </c>
      <c r="L96" s="285" t="s">
        <v>138</v>
      </c>
      <c r="M96" s="285"/>
      <c r="N96" s="364">
        <f>'Общестаознание-9 2022 раскл'!M96</f>
        <v>18</v>
      </c>
      <c r="O96" s="443">
        <f>' Обществознание-9 2023 расклад'!L96</f>
        <v>20</v>
      </c>
      <c r="P96" s="359">
        <f>'Обществознание-9 2018 расклад'!M98</f>
        <v>50</v>
      </c>
      <c r="Q96" s="362">
        <f>'Обществознание-9 2019 расклад'!M98</f>
        <v>50</v>
      </c>
      <c r="R96" s="362" t="s">
        <v>138</v>
      </c>
      <c r="S96" s="362"/>
      <c r="T96" s="436">
        <f>'Общестаознание-9 2022 раскл'!N96</f>
        <v>48.648648648648646</v>
      </c>
      <c r="U96" s="448">
        <f>' Обществознание-9 2023 расклад'!M96</f>
        <v>44.444444444444443</v>
      </c>
      <c r="V96" s="284">
        <f>'Обществознание-9 2018 расклад'!N98</f>
        <v>1.0009999999999999</v>
      </c>
      <c r="W96" s="285">
        <f>'Обществознание-9 2019 расклад'!N98</f>
        <v>3.0016000000000003</v>
      </c>
      <c r="X96" s="285" t="s">
        <v>138</v>
      </c>
      <c r="Y96" s="285"/>
      <c r="Z96" s="364">
        <f>'Общестаознание-9 2022 раскл'!O96</f>
        <v>0</v>
      </c>
      <c r="AA96" s="443">
        <f>' Обществознание-9 2023 расклад'!N96</f>
        <v>3</v>
      </c>
      <c r="AB96" s="359">
        <f>'Обществознание-9 2018 расклад'!O98</f>
        <v>1.43</v>
      </c>
      <c r="AC96" s="362">
        <f>'Обществознание-9 2019 расклад'!O98</f>
        <v>4.6900000000000004</v>
      </c>
      <c r="AD96" s="362" t="s">
        <v>138</v>
      </c>
      <c r="AE96" s="286"/>
      <c r="AF96" s="456">
        <f>'Общестаознание-9 2022 раскл'!P96</f>
        <v>0</v>
      </c>
      <c r="AG96" s="378">
        <f>' Обществознание-9 2023 расклад'!O96</f>
        <v>6.666666666666667</v>
      </c>
    </row>
    <row r="97" spans="1:33" s="1" customFormat="1" ht="15" customHeight="1" x14ac:dyDescent="0.25">
      <c r="A97" s="23">
        <v>15</v>
      </c>
      <c r="B97" s="48">
        <v>61210</v>
      </c>
      <c r="C97" s="283" t="s">
        <v>189</v>
      </c>
      <c r="D97" s="284">
        <f>'Обществознание-9 2018 расклад'!K99</f>
        <v>41</v>
      </c>
      <c r="E97" s="285">
        <f>'Обществознание-9 2019 расклад'!K99</f>
        <v>34</v>
      </c>
      <c r="F97" s="285" t="s">
        <v>138</v>
      </c>
      <c r="G97" s="285"/>
      <c r="H97" s="364">
        <f>'Общестаознание-9 2022 раскл'!L97</f>
        <v>42</v>
      </c>
      <c r="I97" s="443">
        <f>' Обществознание-9 2023 расклад'!K97</f>
        <v>41</v>
      </c>
      <c r="J97" s="284">
        <f>'Обществознание-9 2018 расклад'!L99</f>
        <v>15.001900000000001</v>
      </c>
      <c r="K97" s="285">
        <f>'Обществознание-9 2019 расклад'!L99</f>
        <v>16.000399999999999</v>
      </c>
      <c r="L97" s="285" t="s">
        <v>138</v>
      </c>
      <c r="M97" s="285"/>
      <c r="N97" s="364">
        <f>'Общестаознание-9 2022 раскл'!M97</f>
        <v>7</v>
      </c>
      <c r="O97" s="443">
        <f>' Обществознание-9 2023 расклад'!L97</f>
        <v>12</v>
      </c>
      <c r="P97" s="359">
        <f>'Обществознание-9 2018 расклад'!M99</f>
        <v>36.590000000000003</v>
      </c>
      <c r="Q97" s="362">
        <f>'Обществознание-9 2019 расклад'!M99</f>
        <v>47.06</v>
      </c>
      <c r="R97" s="362" t="s">
        <v>138</v>
      </c>
      <c r="S97" s="362"/>
      <c r="T97" s="436">
        <f>'Общестаознание-9 2022 раскл'!N97</f>
        <v>16.666666666666668</v>
      </c>
      <c r="U97" s="448">
        <f>' Обществознание-9 2023 расклад'!M97</f>
        <v>29.26829268292683</v>
      </c>
      <c r="V97" s="284">
        <f>'Обществознание-9 2018 расклад'!N99</f>
        <v>1.0004</v>
      </c>
      <c r="W97" s="285">
        <f>'Обществознание-9 2019 расклад'!N99</f>
        <v>0</v>
      </c>
      <c r="X97" s="285" t="s">
        <v>138</v>
      </c>
      <c r="Y97" s="285"/>
      <c r="Z97" s="364">
        <f>'Общестаознание-9 2022 раскл'!O97</f>
        <v>5</v>
      </c>
      <c r="AA97" s="443">
        <f>' Обществознание-9 2023 расклад'!N97</f>
        <v>2</v>
      </c>
      <c r="AB97" s="359">
        <f>'Обществознание-9 2018 расклад'!O99</f>
        <v>2.44</v>
      </c>
      <c r="AC97" s="362">
        <f>'Обществознание-9 2019 расклад'!O99</f>
        <v>0</v>
      </c>
      <c r="AD97" s="362" t="s">
        <v>138</v>
      </c>
      <c r="AE97" s="286"/>
      <c r="AF97" s="456">
        <f>'Общестаознание-9 2022 раскл'!P97</f>
        <v>11.904761904761905</v>
      </c>
      <c r="AG97" s="378">
        <f>' Обществознание-9 2023 расклад'!O97</f>
        <v>4.8780487804878048</v>
      </c>
    </row>
    <row r="98" spans="1:33" s="1" customFormat="1" ht="15" customHeight="1" x14ac:dyDescent="0.25">
      <c r="A98" s="23">
        <v>16</v>
      </c>
      <c r="B98" s="48">
        <v>61290</v>
      </c>
      <c r="C98" s="283" t="s">
        <v>83</v>
      </c>
      <c r="D98" s="284">
        <f>'Обществознание-9 2018 расклад'!K100</f>
        <v>62</v>
      </c>
      <c r="E98" s="285">
        <f>'Обществознание-9 2019 расклад'!K100</f>
        <v>55</v>
      </c>
      <c r="F98" s="285">
        <f>'Обществознание-9 2020 расклад'!K100</f>
        <v>51</v>
      </c>
      <c r="G98" s="285"/>
      <c r="H98" s="364">
        <f>'Общестаознание-9 2022 раскл'!L98</f>
        <v>59</v>
      </c>
      <c r="I98" s="443">
        <f>' Обществознание-9 2023 расклад'!K98</f>
        <v>39</v>
      </c>
      <c r="J98" s="284">
        <f>'Обществознание-9 2018 расклад'!L100</f>
        <v>17.9986</v>
      </c>
      <c r="K98" s="285">
        <f>'Обществознание-9 2019 расклад'!L100</f>
        <v>29.001499999999997</v>
      </c>
      <c r="L98" s="285">
        <f>'Обществознание-9 2020 расклад'!L100</f>
        <v>1.9991999999999999</v>
      </c>
      <c r="M98" s="285"/>
      <c r="N98" s="364">
        <f>'Общестаознание-9 2022 раскл'!M98</f>
        <v>6</v>
      </c>
      <c r="O98" s="443">
        <f>' Обществознание-9 2023 расклад'!L98</f>
        <v>18</v>
      </c>
      <c r="P98" s="359">
        <f>'Обществознание-9 2018 расклад'!M100</f>
        <v>29.03</v>
      </c>
      <c r="Q98" s="362">
        <f>'Обществознание-9 2019 расклад'!M100</f>
        <v>52.73</v>
      </c>
      <c r="R98" s="362">
        <f>'Обществознание-9 2020 расклад'!M100</f>
        <v>3.92</v>
      </c>
      <c r="S98" s="362"/>
      <c r="T98" s="436">
        <f>'Общестаознание-9 2022 раскл'!N98</f>
        <v>10.169491525423728</v>
      </c>
      <c r="U98" s="448">
        <f>' Обществознание-9 2023 расклад'!M98</f>
        <v>46.153846153846153</v>
      </c>
      <c r="V98" s="284">
        <f>'Обществознание-9 2018 расклад'!N100</f>
        <v>3.9990000000000006</v>
      </c>
      <c r="W98" s="285">
        <f>'Обществознание-9 2019 расклад'!N100</f>
        <v>2.0020000000000002</v>
      </c>
      <c r="X98" s="285">
        <f>'Обществознание-9 2020 расклад'!N100</f>
        <v>34.0017</v>
      </c>
      <c r="Y98" s="285"/>
      <c r="Z98" s="364">
        <f>'Общестаознание-9 2022 раскл'!O98</f>
        <v>5.0000000000000009</v>
      </c>
      <c r="AA98" s="443">
        <f>' Обществознание-9 2023 расклад'!N98</f>
        <v>4</v>
      </c>
      <c r="AB98" s="359">
        <f>'Обществознание-9 2018 расклад'!O100</f>
        <v>6.45</v>
      </c>
      <c r="AC98" s="362">
        <f>'Обществознание-9 2019 расклад'!O100</f>
        <v>3.64</v>
      </c>
      <c r="AD98" s="362">
        <f>'Обществознание-9 2020 расклад'!O100</f>
        <v>66.67</v>
      </c>
      <c r="AE98" s="286"/>
      <c r="AF98" s="456">
        <f>'Общестаознание-9 2022 раскл'!P98</f>
        <v>8.4745762711864412</v>
      </c>
      <c r="AG98" s="378">
        <f>' Обществознание-9 2023 расклад'!O98</f>
        <v>10.256410256410257</v>
      </c>
    </row>
    <row r="99" spans="1:33" s="1" customFormat="1" ht="15" customHeight="1" x14ac:dyDescent="0.25">
      <c r="A99" s="23">
        <v>17</v>
      </c>
      <c r="B99" s="48">
        <v>61340</v>
      </c>
      <c r="C99" s="283" t="s">
        <v>190</v>
      </c>
      <c r="D99" s="284">
        <f>'Обществознание-9 2018 расклад'!K101</f>
        <v>73</v>
      </c>
      <c r="E99" s="285">
        <f>'Обществознание-9 2019 расклад'!K101</f>
        <v>93</v>
      </c>
      <c r="F99" s="285" t="s">
        <v>138</v>
      </c>
      <c r="G99" s="285"/>
      <c r="H99" s="364">
        <f>'Общестаознание-9 2022 раскл'!L99</f>
        <v>82</v>
      </c>
      <c r="I99" s="443">
        <f>' Обществознание-9 2023 расклад'!K99</f>
        <v>28</v>
      </c>
      <c r="J99" s="284">
        <f>'Обществознание-9 2018 расклад'!L101</f>
        <v>34.003400000000006</v>
      </c>
      <c r="K99" s="285">
        <f>'Обществознание-9 2019 расклад'!L101</f>
        <v>37.9998</v>
      </c>
      <c r="L99" s="285" t="s">
        <v>138</v>
      </c>
      <c r="M99" s="285"/>
      <c r="N99" s="364">
        <f>'Общестаознание-9 2022 раскл'!M99</f>
        <v>21.000000000000004</v>
      </c>
      <c r="O99" s="443">
        <f>' Обществознание-9 2023 расклад'!L99</f>
        <v>8</v>
      </c>
      <c r="P99" s="359">
        <f>'Обществознание-9 2018 расклад'!M101</f>
        <v>46.580000000000005</v>
      </c>
      <c r="Q99" s="362">
        <f>'Обществознание-9 2019 расклад'!M101</f>
        <v>40.86</v>
      </c>
      <c r="R99" s="362" t="s">
        <v>138</v>
      </c>
      <c r="S99" s="362"/>
      <c r="T99" s="436">
        <f>'Общестаознание-9 2022 раскл'!N99</f>
        <v>25.609756097560979</v>
      </c>
      <c r="U99" s="448">
        <f>' Обществознание-9 2023 расклад'!M99</f>
        <v>28.571428571428573</v>
      </c>
      <c r="V99" s="284">
        <f>'Обществознание-9 2018 расклад'!N101</f>
        <v>4.0004</v>
      </c>
      <c r="W99" s="285">
        <f>'Обществознание-9 2019 расклад'!N101</f>
        <v>7.9979999999999993</v>
      </c>
      <c r="X99" s="285" t="s">
        <v>138</v>
      </c>
      <c r="Y99" s="285"/>
      <c r="Z99" s="364">
        <f>'Общестаознание-9 2022 раскл'!O99</f>
        <v>10</v>
      </c>
      <c r="AA99" s="443">
        <f>' Обществознание-9 2023 расклад'!N99</f>
        <v>2</v>
      </c>
      <c r="AB99" s="359">
        <f>'Обществознание-9 2018 расклад'!O101</f>
        <v>5.48</v>
      </c>
      <c r="AC99" s="362">
        <f>'Обществознание-9 2019 расклад'!O101</f>
        <v>8.6</v>
      </c>
      <c r="AD99" s="362" t="s">
        <v>138</v>
      </c>
      <c r="AE99" s="286"/>
      <c r="AF99" s="456">
        <f>'Общестаознание-9 2022 раскл'!P99</f>
        <v>12.195121951219512</v>
      </c>
      <c r="AG99" s="378">
        <f>' Обществознание-9 2023 расклад'!O99</f>
        <v>7.1428571428571432</v>
      </c>
    </row>
    <row r="100" spans="1:33" s="1" customFormat="1" ht="15" customHeight="1" x14ac:dyDescent="0.25">
      <c r="A100" s="23">
        <v>18</v>
      </c>
      <c r="B100" s="48">
        <v>61390</v>
      </c>
      <c r="C100" s="283" t="s">
        <v>191</v>
      </c>
      <c r="D100" s="284">
        <f>'Обществознание-9 2018 расклад'!K102</f>
        <v>64</v>
      </c>
      <c r="E100" s="285">
        <f>'Обществознание-9 2019 расклад'!K102</f>
        <v>80</v>
      </c>
      <c r="F100" s="285" t="s">
        <v>138</v>
      </c>
      <c r="G100" s="285"/>
      <c r="H100" s="364">
        <f>'Общестаознание-9 2022 раскл'!L100</f>
        <v>22</v>
      </c>
      <c r="I100" s="443">
        <f>' Обществознание-9 2023 расклад'!K100</f>
        <v>23</v>
      </c>
      <c r="J100" s="284">
        <f>'Обществознание-9 2018 расклад'!L102</f>
        <v>30.003199999999996</v>
      </c>
      <c r="K100" s="285">
        <f>'Обществознание-9 2019 расклад'!L102</f>
        <v>38</v>
      </c>
      <c r="L100" s="285" t="s">
        <v>138</v>
      </c>
      <c r="M100" s="285"/>
      <c r="N100" s="364">
        <f>'Общестаознание-9 2022 раскл'!M100</f>
        <v>11</v>
      </c>
      <c r="O100" s="443">
        <f>' Обществознание-9 2023 расклад'!L100</f>
        <v>19</v>
      </c>
      <c r="P100" s="359">
        <f>'Обществознание-9 2018 расклад'!M102</f>
        <v>46.879999999999995</v>
      </c>
      <c r="Q100" s="362">
        <f>'Обществознание-9 2019 расклад'!M102</f>
        <v>47.5</v>
      </c>
      <c r="R100" s="362" t="s">
        <v>138</v>
      </c>
      <c r="S100" s="362"/>
      <c r="T100" s="436">
        <f>'Общестаознание-9 2022 раскл'!N100</f>
        <v>50</v>
      </c>
      <c r="U100" s="448">
        <f>' Обществознание-9 2023 расклад'!M100</f>
        <v>82.608695652173907</v>
      </c>
      <c r="V100" s="284">
        <f>'Обществознание-9 2018 расклад'!N102</f>
        <v>0.99840000000000007</v>
      </c>
      <c r="W100" s="285">
        <f>'Обществознание-9 2019 расклад'!N102</f>
        <v>8</v>
      </c>
      <c r="X100" s="285" t="s">
        <v>138</v>
      </c>
      <c r="Y100" s="285"/>
      <c r="Z100" s="364">
        <f>'Общестаознание-9 2022 раскл'!O100</f>
        <v>0</v>
      </c>
      <c r="AA100" s="443">
        <f>' Обществознание-9 2023 расклад'!N100</f>
        <v>0</v>
      </c>
      <c r="AB100" s="359">
        <f>'Обществознание-9 2018 расклад'!O102</f>
        <v>1.56</v>
      </c>
      <c r="AC100" s="362">
        <f>'Обществознание-9 2019 расклад'!O102</f>
        <v>10</v>
      </c>
      <c r="AD100" s="362" t="s">
        <v>138</v>
      </c>
      <c r="AE100" s="286"/>
      <c r="AF100" s="456">
        <f>'Общестаознание-9 2022 раскл'!P100</f>
        <v>0</v>
      </c>
      <c r="AG100" s="378">
        <f>' Обществознание-9 2023 расклад'!O100</f>
        <v>0</v>
      </c>
    </row>
    <row r="101" spans="1:33" s="1" customFormat="1" ht="15" customHeight="1" x14ac:dyDescent="0.25">
      <c r="A101" s="59">
        <v>19</v>
      </c>
      <c r="B101" s="48">
        <v>61410</v>
      </c>
      <c r="C101" s="283" t="s">
        <v>192</v>
      </c>
      <c r="D101" s="284">
        <f>'Обществознание-9 2018 расклад'!K103</f>
        <v>69</v>
      </c>
      <c r="E101" s="285">
        <f>'Обществознание-9 2019 расклад'!K103</f>
        <v>47</v>
      </c>
      <c r="F101" s="285">
        <f>'Обществознание-9 2020 расклад'!K103</f>
        <v>84</v>
      </c>
      <c r="G101" s="285"/>
      <c r="H101" s="364">
        <f>'Общестаознание-9 2022 раскл'!L101</f>
        <v>44</v>
      </c>
      <c r="I101" s="443">
        <f>' Обществознание-9 2023 расклад'!K101</f>
        <v>48</v>
      </c>
      <c r="J101" s="284">
        <f>'Обществознание-9 2018 расклад'!L103</f>
        <v>33.996299999999998</v>
      </c>
      <c r="K101" s="285">
        <f>'Обществознание-9 2019 расклад'!L103</f>
        <v>26.996800000000004</v>
      </c>
      <c r="L101" s="285">
        <f>'Обществознание-9 2020 расклад'!L103</f>
        <v>17.0016</v>
      </c>
      <c r="M101" s="285"/>
      <c r="N101" s="364">
        <f>'Общестаознание-9 2022 раскл'!M101</f>
        <v>23</v>
      </c>
      <c r="O101" s="443">
        <f>' Обществознание-9 2023 расклад'!L101</f>
        <v>26</v>
      </c>
      <c r="P101" s="359">
        <f>'Обществознание-9 2018 расклад'!M103</f>
        <v>49.27</v>
      </c>
      <c r="Q101" s="362">
        <f>'Обществознание-9 2019 расклад'!M103</f>
        <v>57.440000000000005</v>
      </c>
      <c r="R101" s="362">
        <f>'Обществознание-9 2020 расклад'!M103</f>
        <v>20.239999999999998</v>
      </c>
      <c r="S101" s="362"/>
      <c r="T101" s="436">
        <f>'Общестаознание-9 2022 раскл'!N101</f>
        <v>52.272727272727273</v>
      </c>
      <c r="U101" s="448">
        <f>' Обществознание-9 2023 расклад'!M101</f>
        <v>54.166666666666664</v>
      </c>
      <c r="V101" s="284">
        <f>'Обществознание-9 2018 расклад'!N103</f>
        <v>2.0009999999999999</v>
      </c>
      <c r="W101" s="285">
        <f>'Обществознание-9 2019 расклад'!N103</f>
        <v>0</v>
      </c>
      <c r="X101" s="285">
        <f>'Обществознание-9 2020 расклад'!N103</f>
        <v>3.9983999999999997</v>
      </c>
      <c r="Y101" s="285"/>
      <c r="Z101" s="364">
        <f>'Общестаознание-9 2022 раскл'!O101</f>
        <v>1.0000000000000002</v>
      </c>
      <c r="AA101" s="443">
        <f>' Обществознание-9 2023 расклад'!N101</f>
        <v>1</v>
      </c>
      <c r="AB101" s="359">
        <f>'Обществознание-9 2018 расклад'!O103</f>
        <v>2.9</v>
      </c>
      <c r="AC101" s="362">
        <f>'Обществознание-9 2019 расклад'!O103</f>
        <v>0</v>
      </c>
      <c r="AD101" s="362">
        <f>'Обществознание-9 2020 расклад'!O103</f>
        <v>4.76</v>
      </c>
      <c r="AE101" s="286"/>
      <c r="AF101" s="456">
        <f>'Общестаознание-9 2022 раскл'!P101</f>
        <v>2.2727272727272729</v>
      </c>
      <c r="AG101" s="378">
        <f>' Обществознание-9 2023 расклад'!O101</f>
        <v>2.0833333333333335</v>
      </c>
    </row>
    <row r="102" spans="1:33" s="1" customFormat="1" ht="15" customHeight="1" x14ac:dyDescent="0.25">
      <c r="A102" s="16">
        <v>20</v>
      </c>
      <c r="B102" s="48">
        <v>61430</v>
      </c>
      <c r="C102" s="283" t="s">
        <v>114</v>
      </c>
      <c r="D102" s="284">
        <f>'Обществознание-9 2018 расклад'!K104</f>
        <v>144</v>
      </c>
      <c r="E102" s="285">
        <f>'Обществознание-9 2019 расклад'!K104</f>
        <v>134</v>
      </c>
      <c r="F102" s="285">
        <f>'Обществознание-9 2020 расклад'!K104</f>
        <v>132</v>
      </c>
      <c r="G102" s="285"/>
      <c r="H102" s="364">
        <f>'Общестаознание-9 2022 раскл'!L102</f>
        <v>142</v>
      </c>
      <c r="I102" s="443">
        <f>' Обществознание-9 2023 расклад'!K102</f>
        <v>74</v>
      </c>
      <c r="J102" s="284">
        <f>'Обществознание-9 2018 расклад'!L104</f>
        <v>92.995200000000011</v>
      </c>
      <c r="K102" s="285">
        <f>'Обществознание-9 2019 расклад'!L104</f>
        <v>87.997800000000012</v>
      </c>
      <c r="L102" s="285">
        <f>'Обществознание-9 2020 расклад'!L104</f>
        <v>106.9992</v>
      </c>
      <c r="M102" s="285"/>
      <c r="N102" s="364">
        <f>'Общестаознание-9 2022 раскл'!M102</f>
        <v>69.999999999999986</v>
      </c>
      <c r="O102" s="443">
        <f>' Обществознание-9 2023 расклад'!L102</f>
        <v>30</v>
      </c>
      <c r="P102" s="359">
        <f>'Обществознание-9 2018 расклад'!M104</f>
        <v>64.58</v>
      </c>
      <c r="Q102" s="362">
        <f>'Обществознание-9 2019 расклад'!M104</f>
        <v>65.67</v>
      </c>
      <c r="R102" s="362">
        <f>'Обществознание-9 2020 расклад'!M104</f>
        <v>81.06</v>
      </c>
      <c r="S102" s="362"/>
      <c r="T102" s="436">
        <f>'Общестаознание-9 2022 раскл'!N102</f>
        <v>49.29577464788732</v>
      </c>
      <c r="U102" s="448">
        <f>' Обществознание-9 2023 расклад'!M102</f>
        <v>40.54054054054054</v>
      </c>
      <c r="V102" s="284">
        <f>'Обществознание-9 2018 расклад'!N104</f>
        <v>0.99359999999999982</v>
      </c>
      <c r="W102" s="285">
        <f>'Обществознание-9 2019 расклад'!N104</f>
        <v>1.9965999999999999</v>
      </c>
      <c r="X102" s="285">
        <f>'Обществознание-9 2020 расклад'!N104</f>
        <v>1.0032000000000001</v>
      </c>
      <c r="Y102" s="285"/>
      <c r="Z102" s="364">
        <f>'Общестаознание-9 2022 раскл'!O102</f>
        <v>3</v>
      </c>
      <c r="AA102" s="443">
        <f>' Обществознание-9 2023 расклад'!N102</f>
        <v>0</v>
      </c>
      <c r="AB102" s="359">
        <f>'Обществознание-9 2018 расклад'!O104</f>
        <v>0.69</v>
      </c>
      <c r="AC102" s="362">
        <f>'Обществознание-9 2019 расклад'!O104</f>
        <v>1.49</v>
      </c>
      <c r="AD102" s="362">
        <f>'Обществознание-9 2020 расклад'!O104</f>
        <v>0.76</v>
      </c>
      <c r="AE102" s="286"/>
      <c r="AF102" s="456">
        <f>'Общестаознание-9 2022 раскл'!P102</f>
        <v>2.112676056338028</v>
      </c>
      <c r="AG102" s="378">
        <f>' Обществознание-9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283" t="s">
        <v>193</v>
      </c>
      <c r="D103" s="284">
        <f>'Обществознание-9 2018 расклад'!K105</f>
        <v>85</v>
      </c>
      <c r="E103" s="285">
        <f>'Обществознание-9 2019 расклад'!K105</f>
        <v>108</v>
      </c>
      <c r="F103" s="285">
        <f>'Обществознание-9 2020 расклад'!K105</f>
        <v>133</v>
      </c>
      <c r="G103" s="285"/>
      <c r="H103" s="364">
        <f>'Общестаознание-9 2022 раскл'!L103</f>
        <v>84</v>
      </c>
      <c r="I103" s="443">
        <f>' Обществознание-9 2023 расклад'!K103</f>
        <v>118</v>
      </c>
      <c r="J103" s="284">
        <f>'Обществознание-9 2018 расклад'!L105</f>
        <v>37.000500000000002</v>
      </c>
      <c r="K103" s="285">
        <f>'Обществознание-9 2019 расклад'!L105</f>
        <v>71.010000000000005</v>
      </c>
      <c r="L103" s="285">
        <f>'Обществознание-9 2020 расклад'!L105</f>
        <v>86.011099999999999</v>
      </c>
      <c r="M103" s="285"/>
      <c r="N103" s="364">
        <f>'Общестаознание-9 2022 раскл'!M103</f>
        <v>36.999999999999993</v>
      </c>
      <c r="O103" s="443">
        <f>' Обществознание-9 2023 расклад'!L103</f>
        <v>46</v>
      </c>
      <c r="P103" s="359">
        <f>'Обществознание-9 2018 расклад'!M105</f>
        <v>43.53</v>
      </c>
      <c r="Q103" s="362">
        <f>'Обществознание-9 2019 расклад'!M105</f>
        <v>65.75</v>
      </c>
      <c r="R103" s="362">
        <f>'Обществознание-9 2020 расклад'!M105</f>
        <v>64.67</v>
      </c>
      <c r="S103" s="362"/>
      <c r="T103" s="436">
        <f>'Общестаознание-9 2022 раскл'!N103</f>
        <v>44.047619047619044</v>
      </c>
      <c r="U103" s="448">
        <f>' Обществознание-9 2023 расклад'!M103</f>
        <v>38.983050847457626</v>
      </c>
      <c r="V103" s="284">
        <f>'Обществознание-9 2018 расклад'!N105</f>
        <v>1.0029999999999999</v>
      </c>
      <c r="W103" s="285">
        <f>'Обществознание-9 2019 расклад'!N105</f>
        <v>1.9980000000000002</v>
      </c>
      <c r="X103" s="285">
        <f>'Обществознание-9 2020 расклад'!N105</f>
        <v>0</v>
      </c>
      <c r="Y103" s="285"/>
      <c r="Z103" s="364">
        <f>'Общестаознание-9 2022 раскл'!O103</f>
        <v>2</v>
      </c>
      <c r="AA103" s="443">
        <f>' Обществознание-9 2023 расклад'!N103</f>
        <v>2</v>
      </c>
      <c r="AB103" s="359">
        <f>'Обществознание-9 2018 расклад'!O105</f>
        <v>1.18</v>
      </c>
      <c r="AC103" s="362">
        <f>'Обществознание-9 2019 расклад'!O105</f>
        <v>1.85</v>
      </c>
      <c r="AD103" s="362">
        <f>'Обществознание-9 2020 расклад'!O105</f>
        <v>0</v>
      </c>
      <c r="AE103" s="286"/>
      <c r="AF103" s="456">
        <f>'Общестаознание-9 2022 раскл'!P103</f>
        <v>2.3809523809523809</v>
      </c>
      <c r="AG103" s="378">
        <f>' Обществознание-9 2023 расклад'!O103</f>
        <v>1.6949152542372881</v>
      </c>
    </row>
    <row r="104" spans="1:33" s="1" customFormat="1" ht="15" customHeight="1" x14ac:dyDescent="0.25">
      <c r="A104" s="11">
        <v>22</v>
      </c>
      <c r="B104" s="48">
        <v>61450</v>
      </c>
      <c r="C104" s="283" t="s">
        <v>115</v>
      </c>
      <c r="D104" s="284">
        <f>'Обществознание-9 2018 расклад'!K106</f>
        <v>61</v>
      </c>
      <c r="E104" s="285">
        <f>'Обществознание-9 2019 расклад'!K106</f>
        <v>64</v>
      </c>
      <c r="F104" s="285" t="s">
        <v>138</v>
      </c>
      <c r="G104" s="285"/>
      <c r="H104" s="364">
        <f>'Общестаознание-9 2022 раскл'!L104</f>
        <v>85</v>
      </c>
      <c r="I104" s="443">
        <f>' Обществознание-9 2023 расклад'!K104</f>
        <v>89</v>
      </c>
      <c r="J104" s="284">
        <f>'Обществознание-9 2018 расклад'!L106</f>
        <v>39.003399999999999</v>
      </c>
      <c r="K104" s="285">
        <f>'Обществознание-9 2019 расклад'!L106</f>
        <v>42.0032</v>
      </c>
      <c r="L104" s="285" t="s">
        <v>138</v>
      </c>
      <c r="M104" s="285"/>
      <c r="N104" s="364">
        <f>'Общестаознание-9 2022 раскл'!M104</f>
        <v>45</v>
      </c>
      <c r="O104" s="443">
        <f>' Обществознание-9 2023 расклад'!L104</f>
        <v>44</v>
      </c>
      <c r="P104" s="359">
        <f>'Обществознание-9 2018 расклад'!M106</f>
        <v>63.94</v>
      </c>
      <c r="Q104" s="362">
        <f>'Обществознание-9 2019 расклад'!M106</f>
        <v>65.63</v>
      </c>
      <c r="R104" s="362" t="s">
        <v>138</v>
      </c>
      <c r="S104" s="362"/>
      <c r="T104" s="436">
        <f>'Общестаознание-9 2022 раскл'!N104</f>
        <v>52.941176470588232</v>
      </c>
      <c r="U104" s="448">
        <f>' Обществознание-9 2023 расклад'!M104</f>
        <v>49.438202247191015</v>
      </c>
      <c r="V104" s="284">
        <f>'Обществознание-9 2018 расклад'!N106</f>
        <v>1.0004</v>
      </c>
      <c r="W104" s="285">
        <f>'Обществознание-9 2019 расклад'!N106</f>
        <v>3.0016000000000003</v>
      </c>
      <c r="X104" s="285" t="s">
        <v>138</v>
      </c>
      <c r="Y104" s="285"/>
      <c r="Z104" s="364">
        <f>'Общестаознание-9 2022 раскл'!O104</f>
        <v>2</v>
      </c>
      <c r="AA104" s="443">
        <f>' Обществознание-9 2023 расклад'!N104</f>
        <v>4</v>
      </c>
      <c r="AB104" s="359">
        <f>'Обществознание-9 2018 расклад'!O106</f>
        <v>1.64</v>
      </c>
      <c r="AC104" s="362">
        <f>'Обществознание-9 2019 расклад'!O106</f>
        <v>4.6900000000000004</v>
      </c>
      <c r="AD104" s="362" t="s">
        <v>138</v>
      </c>
      <c r="AE104" s="286"/>
      <c r="AF104" s="456">
        <f>'Общестаознание-9 2022 раскл'!P104</f>
        <v>2.3529411764705883</v>
      </c>
      <c r="AG104" s="378">
        <f>' Обществознание-9 2023 расклад'!O104</f>
        <v>4.4943820224719104</v>
      </c>
    </row>
    <row r="105" spans="1:33" s="1" customFormat="1" ht="15" customHeight="1" x14ac:dyDescent="0.25">
      <c r="A105" s="11">
        <v>23</v>
      </c>
      <c r="B105" s="48">
        <v>61470</v>
      </c>
      <c r="C105" s="283" t="s">
        <v>88</v>
      </c>
      <c r="D105" s="284">
        <f>'Обществознание-9 2018 расклад'!K107</f>
        <v>54</v>
      </c>
      <c r="E105" s="285">
        <f>'Обществознание-9 2019 расклад'!K107</f>
        <v>47</v>
      </c>
      <c r="F105" s="285" t="s">
        <v>138</v>
      </c>
      <c r="G105" s="285"/>
      <c r="H105" s="364">
        <f>'Общестаознание-9 2022 раскл'!L105</f>
        <v>66</v>
      </c>
      <c r="I105" s="443">
        <f>' Обществознание-9 2023 расклад'!K105</f>
        <v>44</v>
      </c>
      <c r="J105" s="284">
        <f>'Обществознание-9 2018 расклад'!L107</f>
        <v>28.998000000000001</v>
      </c>
      <c r="K105" s="285">
        <f>'Обществознание-9 2019 расклад'!L107</f>
        <v>27.997900000000001</v>
      </c>
      <c r="L105" s="285" t="s">
        <v>138</v>
      </c>
      <c r="M105" s="285"/>
      <c r="N105" s="364">
        <f>'Общестаознание-9 2022 раскл'!M105</f>
        <v>8</v>
      </c>
      <c r="O105" s="443">
        <f>' Обществознание-9 2023 расклад'!L105</f>
        <v>7</v>
      </c>
      <c r="P105" s="359">
        <f>'Обществознание-9 2018 расклад'!M107</f>
        <v>53.7</v>
      </c>
      <c r="Q105" s="362">
        <f>'Обществознание-9 2019 расклад'!M107</f>
        <v>59.57</v>
      </c>
      <c r="R105" s="362" t="s">
        <v>138</v>
      </c>
      <c r="S105" s="362"/>
      <c r="T105" s="436">
        <f>'Общестаознание-9 2022 раскл'!N105</f>
        <v>12.121212121212121</v>
      </c>
      <c r="U105" s="448">
        <f>' Обществознание-9 2023 расклад'!M105</f>
        <v>15.909090909090908</v>
      </c>
      <c r="V105" s="284">
        <f>'Обществознание-9 2018 расклад'!N107</f>
        <v>3.0023999999999997</v>
      </c>
      <c r="W105" s="285">
        <f>'Обществознание-9 2019 расклад'!N107</f>
        <v>1.0011000000000001</v>
      </c>
      <c r="X105" s="285" t="s">
        <v>138</v>
      </c>
      <c r="Y105" s="285"/>
      <c r="Z105" s="364">
        <f>'Общестаознание-9 2022 раскл'!O105</f>
        <v>7</v>
      </c>
      <c r="AA105" s="443">
        <f>' Обществознание-9 2023 расклад'!N105</f>
        <v>5</v>
      </c>
      <c r="AB105" s="359">
        <f>'Обществознание-9 2018 расклад'!O107</f>
        <v>5.56</v>
      </c>
      <c r="AC105" s="362">
        <f>'Обществознание-9 2019 расклад'!O107</f>
        <v>2.13</v>
      </c>
      <c r="AD105" s="362" t="s">
        <v>138</v>
      </c>
      <c r="AE105" s="286"/>
      <c r="AF105" s="456">
        <f>'Общестаознание-9 2022 раскл'!P105</f>
        <v>10.606060606060606</v>
      </c>
      <c r="AG105" s="378">
        <f>' Обществознание-9 2023 расклад'!O105</f>
        <v>11.363636363636363</v>
      </c>
    </row>
    <row r="106" spans="1:33" s="1" customFormat="1" ht="15" customHeight="1" x14ac:dyDescent="0.25">
      <c r="A106" s="11">
        <v>24</v>
      </c>
      <c r="B106" s="48">
        <v>61490</v>
      </c>
      <c r="C106" s="283" t="s">
        <v>116</v>
      </c>
      <c r="D106" s="284">
        <f>'Обществознание-9 2018 расклад'!K108</f>
        <v>120</v>
      </c>
      <c r="E106" s="285">
        <f>'Обществознание-9 2019 расклад'!K108</f>
        <v>129</v>
      </c>
      <c r="F106" s="285">
        <f>'Обществознание-9 2020 расклад'!K108</f>
        <v>26</v>
      </c>
      <c r="G106" s="285"/>
      <c r="H106" s="364">
        <f>'Общестаознание-9 2022 раскл'!L106</f>
        <v>134</v>
      </c>
      <c r="I106" s="443">
        <f>' Обществознание-9 2023 расклад'!K106</f>
        <v>121</v>
      </c>
      <c r="J106" s="284">
        <f>'Обществознание-9 2018 расклад'!L108</f>
        <v>87</v>
      </c>
      <c r="K106" s="285">
        <f>'Обществознание-9 2019 расклад'!L108</f>
        <v>96.001800000000003</v>
      </c>
      <c r="L106" s="285">
        <f>'Обществознание-9 2020 расклад'!L108</f>
        <v>0</v>
      </c>
      <c r="M106" s="285"/>
      <c r="N106" s="364">
        <f>'Общестаознание-9 2022 раскл'!M106</f>
        <v>97</v>
      </c>
      <c r="O106" s="443">
        <f>' Обществознание-9 2023 расклад'!L106</f>
        <v>67</v>
      </c>
      <c r="P106" s="359">
        <f>'Обществознание-9 2018 расклад'!M108</f>
        <v>72.5</v>
      </c>
      <c r="Q106" s="362">
        <f>'Обществознание-9 2019 расклад'!M108</f>
        <v>74.42</v>
      </c>
      <c r="R106" s="362">
        <f>'Обществознание-9 2020 расклад'!M108</f>
        <v>0</v>
      </c>
      <c r="S106" s="362"/>
      <c r="T106" s="436">
        <f>'Общестаознание-9 2022 раскл'!N106</f>
        <v>72.388059701492537</v>
      </c>
      <c r="U106" s="448">
        <f>' Обществознание-9 2023 расклад'!M106</f>
        <v>55.371900826446279</v>
      </c>
      <c r="V106" s="284">
        <f>'Обществознание-9 2018 расклад'!N108</f>
        <v>0.996</v>
      </c>
      <c r="W106" s="285">
        <f>'Обществознание-9 2019 расклад'!N108</f>
        <v>1.0062</v>
      </c>
      <c r="X106" s="285">
        <f>'Обществознание-9 2020 расклад'!N108</f>
        <v>16.998799999999999</v>
      </c>
      <c r="Y106" s="285"/>
      <c r="Z106" s="364">
        <f>'Общестаознание-9 2022 раскл'!O106</f>
        <v>1</v>
      </c>
      <c r="AA106" s="443">
        <f>' Обществознание-9 2023 расклад'!N106</f>
        <v>2</v>
      </c>
      <c r="AB106" s="359">
        <f>'Обществознание-9 2018 расклад'!O108</f>
        <v>0.83</v>
      </c>
      <c r="AC106" s="362">
        <f>'Обществознание-9 2019 расклад'!O108</f>
        <v>0.78</v>
      </c>
      <c r="AD106" s="362">
        <f>'Обществознание-9 2020 расклад'!O108</f>
        <v>65.38</v>
      </c>
      <c r="AE106" s="286"/>
      <c r="AF106" s="456">
        <f>'Общестаознание-9 2022 раскл'!P106</f>
        <v>0.74626865671641796</v>
      </c>
      <c r="AG106" s="378">
        <f>' Обществознание-9 2023 расклад'!O106</f>
        <v>1.6528925619834711</v>
      </c>
    </row>
    <row r="107" spans="1:33" s="1" customFormat="1" ht="15" customHeight="1" x14ac:dyDescent="0.25">
      <c r="A107" s="11">
        <v>25</v>
      </c>
      <c r="B107" s="48">
        <v>61500</v>
      </c>
      <c r="C107" s="283" t="s">
        <v>117</v>
      </c>
      <c r="D107" s="284">
        <f>'Обществознание-9 2018 расклад'!K109</f>
        <v>122</v>
      </c>
      <c r="E107" s="285">
        <f>'Обществознание-9 2019 расклад'!K109</f>
        <v>166</v>
      </c>
      <c r="F107" s="285" t="s">
        <v>138</v>
      </c>
      <c r="G107" s="285"/>
      <c r="H107" s="364">
        <f>'Общестаознание-9 2022 раскл'!L107</f>
        <v>168</v>
      </c>
      <c r="I107" s="443">
        <f>' Обществознание-9 2023 расклад'!K107</f>
        <v>122</v>
      </c>
      <c r="J107" s="284">
        <f>'Обществознание-9 2018 расклад'!L109</f>
        <v>94.001000000000005</v>
      </c>
      <c r="K107" s="285">
        <f>'Обществознание-9 2019 расклад'!L109</f>
        <v>128.0026</v>
      </c>
      <c r="L107" s="285" t="s">
        <v>138</v>
      </c>
      <c r="M107" s="285"/>
      <c r="N107" s="364">
        <f>'Общестаознание-9 2022 раскл'!M107</f>
        <v>49</v>
      </c>
      <c r="O107" s="443">
        <f>' Обществознание-9 2023 расклад'!L107</f>
        <v>77</v>
      </c>
      <c r="P107" s="359">
        <f>'Обществознание-9 2018 расклад'!M109</f>
        <v>77.05</v>
      </c>
      <c r="Q107" s="362">
        <f>'Обществознание-9 2019 расклад'!M109</f>
        <v>77.11</v>
      </c>
      <c r="R107" s="362" t="s">
        <v>138</v>
      </c>
      <c r="S107" s="362"/>
      <c r="T107" s="436">
        <f>'Общестаознание-9 2022 раскл'!N107</f>
        <v>29.166666666666668</v>
      </c>
      <c r="U107" s="448">
        <f>' Обществознание-9 2023 расклад'!M107</f>
        <v>63.114754098360656</v>
      </c>
      <c r="V107" s="284">
        <f>'Обществознание-9 2018 расклад'!N109</f>
        <v>1.0004</v>
      </c>
      <c r="W107" s="285">
        <f>'Обществознание-9 2019 расклад'!N109</f>
        <v>0.996</v>
      </c>
      <c r="X107" s="285" t="s">
        <v>138</v>
      </c>
      <c r="Y107" s="285"/>
      <c r="Z107" s="364">
        <f>'Общестаознание-9 2022 раскл'!O107</f>
        <v>3</v>
      </c>
      <c r="AA107" s="443">
        <f>' Обществознание-9 2023 расклад'!N107</f>
        <v>5</v>
      </c>
      <c r="AB107" s="359">
        <f>'Обществознание-9 2018 расклад'!O109</f>
        <v>0.82</v>
      </c>
      <c r="AC107" s="362">
        <f>'Обществознание-9 2019 расклад'!O109</f>
        <v>0.6</v>
      </c>
      <c r="AD107" s="362" t="s">
        <v>138</v>
      </c>
      <c r="AE107" s="286"/>
      <c r="AF107" s="456">
        <f>'Общестаознание-9 2022 раскл'!P107</f>
        <v>1.7857142857142858</v>
      </c>
      <c r="AG107" s="378">
        <f>' Обществознание-9 2023 расклад'!O107</f>
        <v>4.0983606557377046</v>
      </c>
    </row>
    <row r="108" spans="1:33" s="1" customFormat="1" ht="15" customHeight="1" x14ac:dyDescent="0.25">
      <c r="A108" s="11">
        <v>26</v>
      </c>
      <c r="B108" s="48">
        <v>61510</v>
      </c>
      <c r="C108" s="283" t="s">
        <v>89</v>
      </c>
      <c r="D108" s="284">
        <f>'Обществознание-9 2018 расклад'!K110</f>
        <v>86</v>
      </c>
      <c r="E108" s="285">
        <f>'Обществознание-9 2019 расклад'!K110</f>
        <v>58</v>
      </c>
      <c r="F108" s="285">
        <f>'Обществознание-9 2020 расклад'!K110</f>
        <v>86</v>
      </c>
      <c r="G108" s="285"/>
      <c r="H108" s="364">
        <f>'Общестаознание-9 2022 раскл'!L108</f>
        <v>115</v>
      </c>
      <c r="I108" s="443">
        <f>' Обществознание-9 2023 расклад'!K108</f>
        <v>63</v>
      </c>
      <c r="J108" s="284">
        <f>'Обществознание-9 2018 расклад'!L110</f>
        <v>51.995600000000003</v>
      </c>
      <c r="K108" s="285">
        <f>'Обществознание-9 2019 расклад'!L110</f>
        <v>48.998400000000004</v>
      </c>
      <c r="L108" s="285">
        <f>'Обществознание-9 2020 расклад'!L110</f>
        <v>7.0004000000000008</v>
      </c>
      <c r="M108" s="285"/>
      <c r="N108" s="364">
        <f>'Общестаознание-9 2022 раскл'!M108</f>
        <v>79</v>
      </c>
      <c r="O108" s="443">
        <f>' Обществознание-9 2023 расклад'!L108</f>
        <v>36</v>
      </c>
      <c r="P108" s="359">
        <f>'Обществознание-9 2018 расклад'!M110</f>
        <v>60.46</v>
      </c>
      <c r="Q108" s="362">
        <f>'Обществознание-9 2019 расклад'!M110</f>
        <v>84.48</v>
      </c>
      <c r="R108" s="362">
        <f>'Обществознание-9 2020 расклад'!M110</f>
        <v>8.14</v>
      </c>
      <c r="S108" s="362"/>
      <c r="T108" s="436">
        <f>'Общестаознание-9 2022 раскл'!N108</f>
        <v>68.695652173913047</v>
      </c>
      <c r="U108" s="448">
        <f>' Обществознание-9 2023 расклад'!M108</f>
        <v>57.142857142857146</v>
      </c>
      <c r="V108" s="284">
        <f>'Обществознание-9 2018 расклад'!N110</f>
        <v>0</v>
      </c>
      <c r="W108" s="285">
        <f>'Обществознание-9 2019 расклад'!N110</f>
        <v>0</v>
      </c>
      <c r="X108" s="285">
        <f>'Обществознание-9 2020 расклад'!N110</f>
        <v>21.001200000000004</v>
      </c>
      <c r="Y108" s="285"/>
      <c r="Z108" s="364">
        <f>'Общестаознание-9 2022 раскл'!O108</f>
        <v>0</v>
      </c>
      <c r="AA108" s="443">
        <f>' Обществознание-9 2023 расклад'!N108</f>
        <v>0</v>
      </c>
      <c r="AB108" s="359">
        <f>'Обществознание-9 2018 расклад'!O110</f>
        <v>0</v>
      </c>
      <c r="AC108" s="362">
        <f>'Обществознание-9 2019 расклад'!O110</f>
        <v>0</v>
      </c>
      <c r="AD108" s="362">
        <f>'Обществознание-9 2020 расклад'!O110</f>
        <v>24.42</v>
      </c>
      <c r="AE108" s="286"/>
      <c r="AF108" s="456">
        <f>'Общестаознание-9 2022 раскл'!P108</f>
        <v>0</v>
      </c>
      <c r="AG108" s="378">
        <f>' Обществознание-9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287" t="s">
        <v>118</v>
      </c>
      <c r="D109" s="284">
        <f>'Обществознание-9 2018 расклад'!K111</f>
        <v>67</v>
      </c>
      <c r="E109" s="285">
        <f>'Обществознание-9 2019 расклад'!K111</f>
        <v>73</v>
      </c>
      <c r="F109" s="285">
        <f>'Обществознание-9 2020 расклад'!K111</f>
        <v>24</v>
      </c>
      <c r="G109" s="285"/>
      <c r="H109" s="364">
        <f>'Общестаознание-9 2022 раскл'!L109</f>
        <v>89</v>
      </c>
      <c r="I109" s="443">
        <f>' Обществознание-9 2023 расклад'!K109</f>
        <v>79</v>
      </c>
      <c r="J109" s="284">
        <f>'Обществознание-9 2018 расклад'!L111</f>
        <v>38.002399999999994</v>
      </c>
      <c r="K109" s="285">
        <f>'Обществознание-9 2019 расклад'!L111</f>
        <v>49.997699999999995</v>
      </c>
      <c r="L109" s="285">
        <f>'Обществознание-9 2020 расклад'!L111</f>
        <v>10.9992</v>
      </c>
      <c r="M109" s="285"/>
      <c r="N109" s="364">
        <f>'Общестаознание-9 2022 раскл'!M109</f>
        <v>63</v>
      </c>
      <c r="O109" s="443">
        <f>' Обществознание-9 2023 расклад'!L109</f>
        <v>55</v>
      </c>
      <c r="P109" s="359">
        <f>'Обществознание-9 2018 расклад'!M111</f>
        <v>56.72</v>
      </c>
      <c r="Q109" s="362">
        <f>'Обществознание-9 2019 расклад'!M111</f>
        <v>68.489999999999995</v>
      </c>
      <c r="R109" s="362">
        <f>'Обществознание-9 2020 расклад'!M111</f>
        <v>45.83</v>
      </c>
      <c r="S109" s="362"/>
      <c r="T109" s="436">
        <f>'Общестаознание-9 2022 раскл'!N109</f>
        <v>70.786516853932582</v>
      </c>
      <c r="U109" s="448">
        <f>' Обществознание-9 2023 расклад'!M109</f>
        <v>69.620253164556956</v>
      </c>
      <c r="V109" s="284">
        <f>'Обществознание-9 2018 расклад'!N111</f>
        <v>0.99829999999999997</v>
      </c>
      <c r="W109" s="285">
        <f>'Обществознание-9 2019 расклад'!N111</f>
        <v>0</v>
      </c>
      <c r="X109" s="285">
        <f>'Обществознание-9 2020 расклад'!N111</f>
        <v>1.0007999999999999</v>
      </c>
      <c r="Y109" s="285"/>
      <c r="Z109" s="364">
        <f>'Общестаознание-9 2022 раскл'!O109</f>
        <v>0</v>
      </c>
      <c r="AA109" s="443">
        <f>' Обществознание-9 2023 расклад'!N109</f>
        <v>2</v>
      </c>
      <c r="AB109" s="359">
        <f>'Обществознание-9 2018 расклад'!O111</f>
        <v>1.49</v>
      </c>
      <c r="AC109" s="362">
        <f>'Обществознание-9 2019 расклад'!O111</f>
        <v>0</v>
      </c>
      <c r="AD109" s="362">
        <f>'Обществознание-9 2020 расклад'!O111</f>
        <v>4.17</v>
      </c>
      <c r="AE109" s="286"/>
      <c r="AF109" s="456">
        <f>'Общестаознание-9 2022 раскл'!P109</f>
        <v>0</v>
      </c>
      <c r="AG109" s="378">
        <f>' Обществознание-9 2023 расклад'!O109</f>
        <v>2.5316455696202533</v>
      </c>
    </row>
    <row r="110" spans="1:33" s="1" customFormat="1" ht="15" customHeight="1" x14ac:dyDescent="0.25">
      <c r="A110" s="11">
        <v>28</v>
      </c>
      <c r="B110" s="50">
        <v>61540</v>
      </c>
      <c r="C110" s="287" t="s">
        <v>194</v>
      </c>
      <c r="D110" s="284" t="s">
        <v>138</v>
      </c>
      <c r="E110" s="285">
        <f>'Обществознание-9 2019 расклад'!K112</f>
        <v>25</v>
      </c>
      <c r="F110" s="285" t="s">
        <v>138</v>
      </c>
      <c r="G110" s="285"/>
      <c r="H110" s="364">
        <f>'Общестаознание-9 2022 раскл'!L110</f>
        <v>56</v>
      </c>
      <c r="I110" s="443">
        <f>' Обществознание-9 2023 расклад'!K110</f>
        <v>53</v>
      </c>
      <c r="J110" s="284" t="s">
        <v>138</v>
      </c>
      <c r="K110" s="285">
        <f>'Обществознание-9 2019 расклад'!L112</f>
        <v>22</v>
      </c>
      <c r="L110" s="285" t="s">
        <v>138</v>
      </c>
      <c r="M110" s="285"/>
      <c r="N110" s="364">
        <f>'Общестаознание-9 2022 раскл'!M110</f>
        <v>42</v>
      </c>
      <c r="O110" s="443">
        <f>' Обществознание-9 2023 расклад'!L110</f>
        <v>35</v>
      </c>
      <c r="P110" s="359" t="s">
        <v>138</v>
      </c>
      <c r="Q110" s="362">
        <f>'Обществознание-9 2019 расклад'!M112</f>
        <v>88</v>
      </c>
      <c r="R110" s="362" t="s">
        <v>138</v>
      </c>
      <c r="S110" s="362"/>
      <c r="T110" s="436">
        <f>'Общестаознание-9 2022 раскл'!N110</f>
        <v>75</v>
      </c>
      <c r="U110" s="448">
        <f>' Обществознание-9 2023 расклад'!M110</f>
        <v>66.037735849056602</v>
      </c>
      <c r="V110" s="284" t="s">
        <v>138</v>
      </c>
      <c r="W110" s="285">
        <f>'Обществознание-9 2019 расклад'!N112</f>
        <v>0</v>
      </c>
      <c r="X110" s="285" t="s">
        <v>138</v>
      </c>
      <c r="Y110" s="285"/>
      <c r="Z110" s="364">
        <f>'Общестаознание-9 2022 раскл'!O110</f>
        <v>1</v>
      </c>
      <c r="AA110" s="443">
        <f>' Обществознание-9 2023 расклад'!N110</f>
        <v>1</v>
      </c>
      <c r="AB110" s="359" t="s">
        <v>138</v>
      </c>
      <c r="AC110" s="362">
        <f>'Обществознание-9 2019 расклад'!O112</f>
        <v>0</v>
      </c>
      <c r="AD110" s="362" t="s">
        <v>138</v>
      </c>
      <c r="AE110" s="286"/>
      <c r="AF110" s="456">
        <f>'Общестаознание-9 2022 раскл'!P110</f>
        <v>1.7857142857142858</v>
      </c>
      <c r="AG110" s="378">
        <f>' Обществознание-9 2023 расклад'!O110</f>
        <v>1.8867924528301887</v>
      </c>
    </row>
    <row r="111" spans="1:33" s="1" customFormat="1" ht="15" customHeight="1" x14ac:dyDescent="0.25">
      <c r="A111" s="15">
        <v>29</v>
      </c>
      <c r="B111" s="50">
        <v>61560</v>
      </c>
      <c r="C111" s="287" t="s">
        <v>195</v>
      </c>
      <c r="D111" s="284" t="s">
        <v>138</v>
      </c>
      <c r="E111" s="285" t="s">
        <v>138</v>
      </c>
      <c r="F111" s="285" t="s">
        <v>138</v>
      </c>
      <c r="G111" s="285"/>
      <c r="H111" s="364">
        <f>'Общестаознание-9 2022 раскл'!L111</f>
        <v>85</v>
      </c>
      <c r="I111" s="443">
        <f>' Обществознание-9 2023 расклад'!K111</f>
        <v>111</v>
      </c>
      <c r="J111" s="284" t="s">
        <v>138</v>
      </c>
      <c r="K111" s="285" t="s">
        <v>138</v>
      </c>
      <c r="L111" s="285" t="s">
        <v>138</v>
      </c>
      <c r="M111" s="285"/>
      <c r="N111" s="364">
        <f>'Общестаознание-9 2022 раскл'!M111</f>
        <v>13</v>
      </c>
      <c r="O111" s="443">
        <f>' Обществознание-9 2023 расклад'!L111</f>
        <v>44</v>
      </c>
      <c r="P111" s="284" t="s">
        <v>138</v>
      </c>
      <c r="Q111" s="285" t="s">
        <v>138</v>
      </c>
      <c r="R111" s="362" t="s">
        <v>138</v>
      </c>
      <c r="S111" s="362"/>
      <c r="T111" s="436">
        <f>'Общестаознание-9 2022 раскл'!N111</f>
        <v>15.294117647058824</v>
      </c>
      <c r="U111" s="448">
        <f>' Обществознание-9 2023 расклад'!M111</f>
        <v>39.63963963963964</v>
      </c>
      <c r="V111" s="284" t="s">
        <v>138</v>
      </c>
      <c r="W111" s="285" t="s">
        <v>138</v>
      </c>
      <c r="X111" s="285" t="s">
        <v>138</v>
      </c>
      <c r="Y111" s="285"/>
      <c r="Z111" s="364">
        <f>'Общестаознание-9 2022 раскл'!O111</f>
        <v>8</v>
      </c>
      <c r="AA111" s="443">
        <f>' Обществознание-9 2023 расклад'!N111</f>
        <v>4</v>
      </c>
      <c r="AB111" s="284" t="s">
        <v>138</v>
      </c>
      <c r="AC111" s="285" t="s">
        <v>138</v>
      </c>
      <c r="AD111" s="362" t="s">
        <v>138</v>
      </c>
      <c r="AE111" s="286"/>
      <c r="AF111" s="456">
        <f>'Общестаознание-9 2022 раскл'!P111</f>
        <v>9.4117647058823533</v>
      </c>
      <c r="AG111" s="378">
        <f>' Обществознание-9 2023 расклад'!O111</f>
        <v>3.6036036036036037</v>
      </c>
    </row>
    <row r="112" spans="1:33" s="1" customFormat="1" ht="15" customHeight="1" thickBot="1" x14ac:dyDescent="0.3">
      <c r="A112" s="15">
        <v>30</v>
      </c>
      <c r="B112" s="50">
        <v>61570</v>
      </c>
      <c r="C112" s="287" t="s">
        <v>196</v>
      </c>
      <c r="D112" s="284" t="s">
        <v>138</v>
      </c>
      <c r="E112" s="285" t="s">
        <v>138</v>
      </c>
      <c r="F112" s="290">
        <f>'Обществознание-9 2020 расклад'!K114</f>
        <v>26</v>
      </c>
      <c r="G112" s="290"/>
      <c r="H112" s="365">
        <f>'Общестаознание-9 2022 раскл'!L112</f>
        <v>34</v>
      </c>
      <c r="I112" s="444">
        <f>' Обществознание-9 2023 расклад'!K112</f>
        <v>57</v>
      </c>
      <c r="J112" s="289" t="s">
        <v>138</v>
      </c>
      <c r="K112" s="290" t="s">
        <v>138</v>
      </c>
      <c r="L112" s="290">
        <f>'Обществознание-9 2020 расклад'!L114</f>
        <v>22.001199999999997</v>
      </c>
      <c r="M112" s="290"/>
      <c r="N112" s="365">
        <f>'Общестаознание-9 2022 раскл'!M112</f>
        <v>17</v>
      </c>
      <c r="O112" s="444">
        <f>' Обществознание-9 2023 расклад'!L112</f>
        <v>32</v>
      </c>
      <c r="P112" s="284" t="s">
        <v>138</v>
      </c>
      <c r="Q112" s="285" t="s">
        <v>138</v>
      </c>
      <c r="R112" s="291">
        <f>'Обществознание-9 2020 расклад'!M114</f>
        <v>84.62</v>
      </c>
      <c r="S112" s="291"/>
      <c r="T112" s="437">
        <f>'Общестаознание-9 2022 раскл'!N112</f>
        <v>50</v>
      </c>
      <c r="U112" s="449">
        <f>' Обществознание-9 2023 расклад'!M112</f>
        <v>56.140350877192979</v>
      </c>
      <c r="V112" s="284" t="s">
        <v>138</v>
      </c>
      <c r="W112" s="285" t="s">
        <v>138</v>
      </c>
      <c r="X112" s="290">
        <f>'Обществознание-9 2020 расклад'!N114</f>
        <v>1.0010000000000001</v>
      </c>
      <c r="Y112" s="290"/>
      <c r="Z112" s="365">
        <f>'Общестаознание-9 2022 раскл'!O112</f>
        <v>1</v>
      </c>
      <c r="AA112" s="444">
        <f>' Обществознание-9 2023 расклад'!N112</f>
        <v>0</v>
      </c>
      <c r="AB112" s="289" t="s">
        <v>138</v>
      </c>
      <c r="AC112" s="290" t="s">
        <v>138</v>
      </c>
      <c r="AD112" s="291">
        <f>'Обществознание-9 2020 расклад'!O114</f>
        <v>3.85</v>
      </c>
      <c r="AE112" s="292"/>
      <c r="AF112" s="457">
        <f>'Общестаознание-9 2022 раскл'!P112</f>
        <v>2.9411764705882355</v>
      </c>
      <c r="AG112" s="379">
        <f>' Обществознание-9 2023 расклад'!O112</f>
        <v>0</v>
      </c>
    </row>
    <row r="113" spans="1:33" s="1" customFormat="1" ht="15" customHeight="1" thickBot="1" x14ac:dyDescent="0.3">
      <c r="A113" s="40"/>
      <c r="B113" s="56"/>
      <c r="C113" s="293" t="s">
        <v>107</v>
      </c>
      <c r="D113" s="384">
        <f>'Обществознание-9 2018 расклад'!K115</f>
        <v>396</v>
      </c>
      <c r="E113" s="385">
        <f>'Обществознание-9 2019 расклад'!K115</f>
        <v>437</v>
      </c>
      <c r="F113" s="385">
        <f>'Обществознание-9 2020 расклад'!K115</f>
        <v>102</v>
      </c>
      <c r="G113" s="385">
        <f>'Общестаознание-9 2021 расклад'!K115</f>
        <v>0</v>
      </c>
      <c r="H113" s="411">
        <f>'Общестаознание-9 2022 раскл'!L113</f>
        <v>439</v>
      </c>
      <c r="I113" s="441">
        <f>' Обществознание-9 2023 расклад'!K113</f>
        <v>407</v>
      </c>
      <c r="J113" s="384">
        <f>'Обществознание-9 2018 расклад'!L115</f>
        <v>253.99860000000004</v>
      </c>
      <c r="K113" s="385">
        <f>'Обществознание-9 2019 расклад'!L115</f>
        <v>290.99850000000004</v>
      </c>
      <c r="L113" s="385">
        <f>'Обществознание-9 2020 расклад'!L115</f>
        <v>9.0004999999999988</v>
      </c>
      <c r="M113" s="385">
        <f>'Общестаознание-9 2021 расклад'!L115</f>
        <v>0</v>
      </c>
      <c r="N113" s="411">
        <f>'Общестаознание-9 2022 раскл'!M113</f>
        <v>288</v>
      </c>
      <c r="O113" s="441">
        <f>' Обществознание-9 2023 расклад'!L113</f>
        <v>217</v>
      </c>
      <c r="P113" s="412">
        <f>'Обществознание-9 2018 расклад'!M115</f>
        <v>60.650000000000006</v>
      </c>
      <c r="Q113" s="413">
        <f>'Обществознание-9 2019 расклад'!M115</f>
        <v>66.096249999999998</v>
      </c>
      <c r="R113" s="413">
        <f>'Обществознание-9 2020 расклад'!M115</f>
        <v>9.9749999999999996</v>
      </c>
      <c r="S113" s="413">
        <f>'Общестаознание-9 2021 расклад'!M115</f>
        <v>0</v>
      </c>
      <c r="T113" s="435">
        <f>'Общестаознание-9 2022 раскл'!N113</f>
        <v>67.060435810435806</v>
      </c>
      <c r="U113" s="447">
        <f>' Обществознание-9 2023 расклад'!M113</f>
        <v>53.316953316953317</v>
      </c>
      <c r="V113" s="384">
        <f>'Обществознание-9 2018 расклад'!N115</f>
        <v>10.0015</v>
      </c>
      <c r="W113" s="385">
        <f>'Обществознание-9 2019 расклад'!N115</f>
        <v>14.993199999999998</v>
      </c>
      <c r="X113" s="385">
        <f>'Обществознание-9 2020 расклад'!N115</f>
        <v>22.002299999999998</v>
      </c>
      <c r="Y113" s="385">
        <f>'Общестаознание-9 2021 расклад'!N115</f>
        <v>0</v>
      </c>
      <c r="Z113" s="411">
        <f>'Общестаознание-9 2022 раскл'!O113</f>
        <v>5</v>
      </c>
      <c r="AA113" s="441">
        <f>' Обществознание-9 2023 расклад'!N113</f>
        <v>16</v>
      </c>
      <c r="AB113" s="412">
        <f>'Обществознание-9 2018 расклад'!O115</f>
        <v>3.4937499999999999</v>
      </c>
      <c r="AC113" s="413">
        <f>'Обществознание-9 2019 расклад'!O115</f>
        <v>5.04</v>
      </c>
      <c r="AD113" s="413">
        <f>'Обществознание-9 2020 расклад'!O115</f>
        <v>22.765000000000001</v>
      </c>
      <c r="AE113" s="414">
        <f>'Общестаознание-9 2021 расклад'!O115</f>
        <v>0</v>
      </c>
      <c r="AF113" s="454">
        <f>'Общестаознание-9 2022 раскл'!P113</f>
        <v>0.79340704340704338</v>
      </c>
      <c r="AG113" s="387">
        <f>' Обществознание-9 2023 расклад'!O113</f>
        <v>3.9312039312039313</v>
      </c>
    </row>
    <row r="114" spans="1:33" s="1" customFormat="1" ht="15" customHeight="1" x14ac:dyDescent="0.25">
      <c r="A114" s="10">
        <v>1</v>
      </c>
      <c r="B114" s="49">
        <v>70020</v>
      </c>
      <c r="C114" s="278" t="s">
        <v>90</v>
      </c>
      <c r="D114" s="279">
        <f>'Обществознание-9 2018 расклад'!K116</f>
        <v>35</v>
      </c>
      <c r="E114" s="280">
        <f>'Обществознание-9 2019 расклад'!K116</f>
        <v>39</v>
      </c>
      <c r="F114" s="280" t="s">
        <v>138</v>
      </c>
      <c r="G114" s="280"/>
      <c r="H114" s="366">
        <f>'Общестаознание-9 2022 раскл'!L114</f>
        <v>48</v>
      </c>
      <c r="I114" s="442">
        <f>' Обществознание-9 2023 расклад'!K114</f>
        <v>30</v>
      </c>
      <c r="J114" s="279">
        <f>'Обществознание-9 2018 расклад'!L116</f>
        <v>32.000500000000002</v>
      </c>
      <c r="K114" s="280">
        <f>'Обществознание-9 2019 расклад'!L116</f>
        <v>35.002499999999998</v>
      </c>
      <c r="L114" s="280" t="s">
        <v>138</v>
      </c>
      <c r="M114" s="280"/>
      <c r="N114" s="366">
        <f>'Общестаознание-9 2022 раскл'!M114</f>
        <v>43</v>
      </c>
      <c r="O114" s="442">
        <f>' Обществознание-9 2023 расклад'!L114</f>
        <v>23</v>
      </c>
      <c r="P114" s="357">
        <f>'Обществознание-9 2018 расклад'!M116</f>
        <v>91.43</v>
      </c>
      <c r="Q114" s="360">
        <f>'Обществознание-9 2019 расклад'!M116</f>
        <v>89.75</v>
      </c>
      <c r="R114" s="360" t="s">
        <v>138</v>
      </c>
      <c r="S114" s="360"/>
      <c r="T114" s="438">
        <f>'Общестаознание-9 2022 раскл'!N114</f>
        <v>89.583333333333329</v>
      </c>
      <c r="U114" s="450">
        <f>' Обществознание-9 2023 расклад'!M114</f>
        <v>76.666666666666671</v>
      </c>
      <c r="V114" s="279">
        <f>'Обществознание-9 2018 расклад'!N116</f>
        <v>0</v>
      </c>
      <c r="W114" s="280">
        <f>'Обществознание-9 2019 расклад'!N116</f>
        <v>0</v>
      </c>
      <c r="X114" s="280" t="s">
        <v>138</v>
      </c>
      <c r="Y114" s="280"/>
      <c r="Z114" s="366">
        <f>'Общестаознание-9 2022 раскл'!O114</f>
        <v>1</v>
      </c>
      <c r="AA114" s="442">
        <f>' Обществознание-9 2023 расклад'!N114</f>
        <v>0</v>
      </c>
      <c r="AB114" s="370">
        <f>'Обществознание-9 2018 расклад'!O116</f>
        <v>0</v>
      </c>
      <c r="AC114" s="281">
        <f>'Обществознание-9 2019 расклад'!O116</f>
        <v>0</v>
      </c>
      <c r="AD114" s="281" t="s">
        <v>138</v>
      </c>
      <c r="AE114" s="282"/>
      <c r="AF114" s="455">
        <f>'Общестаознание-9 2022 раскл'!P114</f>
        <v>2.0833333333333335</v>
      </c>
      <c r="AG114" s="377">
        <f>' Обществознание-9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83" t="s">
        <v>197</v>
      </c>
      <c r="D115" s="284">
        <f>'Обществознание-9 2018 расклад'!K117</f>
        <v>50</v>
      </c>
      <c r="E115" s="285">
        <f>'Обществознание-9 2019 расклад'!K117</f>
        <v>49</v>
      </c>
      <c r="F115" s="285" t="s">
        <v>138</v>
      </c>
      <c r="G115" s="285"/>
      <c r="H115" s="364">
        <f>'Общестаознание-9 2022 раскл'!L115</f>
        <v>42</v>
      </c>
      <c r="I115" s="443">
        <f>' Обществознание-9 2023 расклад'!K115</f>
        <v>60</v>
      </c>
      <c r="J115" s="284">
        <f>'Обществознание-9 2018 расклад'!L117</f>
        <v>32</v>
      </c>
      <c r="K115" s="285">
        <f>'Обществознание-9 2019 расклад'!L117</f>
        <v>41.997900000000001</v>
      </c>
      <c r="L115" s="285" t="s">
        <v>138</v>
      </c>
      <c r="M115" s="285"/>
      <c r="N115" s="364">
        <f>'Общестаознание-9 2022 раскл'!M115</f>
        <v>33.000000000000007</v>
      </c>
      <c r="O115" s="443">
        <f>' Обществознание-9 2023 расклад'!L115</f>
        <v>40</v>
      </c>
      <c r="P115" s="359">
        <f>'Обществознание-9 2018 расклад'!M117</f>
        <v>64</v>
      </c>
      <c r="Q115" s="362">
        <f>'Обществознание-9 2019 расклад'!M117</f>
        <v>85.710000000000008</v>
      </c>
      <c r="R115" s="362" t="s">
        <v>138</v>
      </c>
      <c r="S115" s="362"/>
      <c r="T115" s="436">
        <f>'Общестаознание-9 2022 раскл'!N115</f>
        <v>78.571428571428584</v>
      </c>
      <c r="U115" s="448">
        <f>' Обществознание-9 2023 расклад'!M115</f>
        <v>66.666666666666671</v>
      </c>
      <c r="V115" s="284">
        <f>'Обществознание-9 2018 расклад'!N117</f>
        <v>0</v>
      </c>
      <c r="W115" s="285">
        <f>'Обществознание-9 2019 расклад'!N117</f>
        <v>0</v>
      </c>
      <c r="X115" s="285" t="s">
        <v>138</v>
      </c>
      <c r="Y115" s="285"/>
      <c r="Z115" s="364">
        <f>'Общестаознание-9 2022 раскл'!O115</f>
        <v>0</v>
      </c>
      <c r="AA115" s="443">
        <f>' Обществознание-9 2023 расклад'!N115</f>
        <v>2</v>
      </c>
      <c r="AB115" s="359">
        <f>'Обществознание-9 2018 расклад'!O117</f>
        <v>0</v>
      </c>
      <c r="AC115" s="362">
        <f>'Обществознание-9 2019 расклад'!O117</f>
        <v>0</v>
      </c>
      <c r="AD115" s="362" t="s">
        <v>138</v>
      </c>
      <c r="AE115" s="286"/>
      <c r="AF115" s="456">
        <f>'Общестаознание-9 2022 раскл'!P115</f>
        <v>0</v>
      </c>
      <c r="AG115" s="378">
        <f>' Обществознание-9 2023 расклад'!O115</f>
        <v>3.3333333333333335</v>
      </c>
    </row>
    <row r="116" spans="1:33" s="1" customFormat="1" ht="15" customHeight="1" x14ac:dyDescent="0.25">
      <c r="A116" s="11">
        <v>3</v>
      </c>
      <c r="B116" s="48">
        <v>70021</v>
      </c>
      <c r="C116" s="283" t="s">
        <v>91</v>
      </c>
      <c r="D116" s="284">
        <f>'Обществознание-9 2018 расклад'!K118</f>
        <v>63</v>
      </c>
      <c r="E116" s="285">
        <f>'Обществознание-9 2019 расклад'!K118</f>
        <v>47</v>
      </c>
      <c r="F116" s="285" t="s">
        <v>138</v>
      </c>
      <c r="G116" s="285"/>
      <c r="H116" s="364">
        <f>'Общестаознание-9 2022 раскл'!L116</f>
        <v>28</v>
      </c>
      <c r="I116" s="443">
        <f>' Обществознание-9 2023 расклад'!K116</f>
        <v>28</v>
      </c>
      <c r="J116" s="284">
        <f>'Обществознание-9 2018 расклад'!L118</f>
        <v>48.995099999999994</v>
      </c>
      <c r="K116" s="285">
        <f>'Обществознание-9 2019 расклад'!L118</f>
        <v>37.999500000000005</v>
      </c>
      <c r="L116" s="285" t="s">
        <v>138</v>
      </c>
      <c r="M116" s="285"/>
      <c r="N116" s="364">
        <f>'Общестаознание-9 2022 раскл'!M116</f>
        <v>24</v>
      </c>
      <c r="O116" s="443">
        <f>' Обществознание-9 2023 расклад'!L116</f>
        <v>20</v>
      </c>
      <c r="P116" s="359">
        <f>'Обществознание-9 2018 расклад'!M118</f>
        <v>77.77</v>
      </c>
      <c r="Q116" s="362">
        <f>'Обществознание-9 2019 расклад'!M118</f>
        <v>80.850000000000009</v>
      </c>
      <c r="R116" s="362" t="s">
        <v>138</v>
      </c>
      <c r="S116" s="362"/>
      <c r="T116" s="436">
        <f>'Общестаознание-9 2022 раскл'!N116</f>
        <v>85.714285714285722</v>
      </c>
      <c r="U116" s="448">
        <f>' Обществознание-9 2023 расклад'!M116</f>
        <v>71.428571428571431</v>
      </c>
      <c r="V116" s="284">
        <f>'Обществознание-9 2018 расклад'!N118</f>
        <v>0</v>
      </c>
      <c r="W116" s="285">
        <f>'Обществознание-9 2019 расклад'!N118</f>
        <v>0</v>
      </c>
      <c r="X116" s="285" t="s">
        <v>138</v>
      </c>
      <c r="Y116" s="285"/>
      <c r="Z116" s="364">
        <f>'Общестаознание-9 2022 раскл'!O116</f>
        <v>0</v>
      </c>
      <c r="AA116" s="443">
        <f>' Обществознание-9 2023 расклад'!N116</f>
        <v>0</v>
      </c>
      <c r="AB116" s="359">
        <f>'Обществознание-9 2018 расклад'!O118</f>
        <v>0</v>
      </c>
      <c r="AC116" s="362">
        <f>'Обществознание-9 2019 расклад'!O118</f>
        <v>0</v>
      </c>
      <c r="AD116" s="362" t="s">
        <v>138</v>
      </c>
      <c r="AE116" s="286"/>
      <c r="AF116" s="456">
        <f>'Общестаознание-9 2022 раскл'!P116</f>
        <v>0</v>
      </c>
      <c r="AG116" s="378">
        <f>' Обществознание-9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283" t="s">
        <v>92</v>
      </c>
      <c r="D117" s="284">
        <f>'Обществознание-9 2018 расклад'!K119</f>
        <v>39</v>
      </c>
      <c r="E117" s="285">
        <f>'Обществознание-9 2019 расклад'!K119</f>
        <v>27</v>
      </c>
      <c r="F117" s="285" t="s">
        <v>138</v>
      </c>
      <c r="G117" s="285"/>
      <c r="H117" s="364">
        <f>'Общестаознание-9 2022 раскл'!L117</f>
        <v>26</v>
      </c>
      <c r="I117" s="443">
        <f>' Обществознание-9 2023 расклад'!K117</f>
        <v>18</v>
      </c>
      <c r="J117" s="284">
        <f>'Обществознание-9 2018 расклад'!L119</f>
        <v>14.999400000000001</v>
      </c>
      <c r="K117" s="285">
        <f>'Обществознание-9 2019 расклад'!L119</f>
        <v>15.001200000000001</v>
      </c>
      <c r="L117" s="285" t="s">
        <v>138</v>
      </c>
      <c r="M117" s="285"/>
      <c r="N117" s="364">
        <f>'Общестаознание-9 2022 раскл'!M117</f>
        <v>15</v>
      </c>
      <c r="O117" s="443">
        <f>' Обществознание-9 2023 расклад'!L117</f>
        <v>6</v>
      </c>
      <c r="P117" s="359">
        <f>'Обществознание-9 2018 расклад'!M119</f>
        <v>38.46</v>
      </c>
      <c r="Q117" s="362">
        <f>'Обществознание-9 2019 расклад'!M119</f>
        <v>55.56</v>
      </c>
      <c r="R117" s="362" t="s">
        <v>138</v>
      </c>
      <c r="S117" s="362"/>
      <c r="T117" s="436">
        <f>'Общестаознание-9 2022 раскл'!N117</f>
        <v>57.692307692307693</v>
      </c>
      <c r="U117" s="448">
        <f>' Обществознание-9 2023 расклад'!M117</f>
        <v>33.333333333333336</v>
      </c>
      <c r="V117" s="284">
        <f>'Обществознание-9 2018 расклад'!N119</f>
        <v>2.0007000000000001</v>
      </c>
      <c r="W117" s="285">
        <f>'Обществознание-9 2019 расклад'!N119</f>
        <v>3.9986999999999999</v>
      </c>
      <c r="X117" s="285" t="s">
        <v>138</v>
      </c>
      <c r="Y117" s="285"/>
      <c r="Z117" s="364">
        <f>'Общестаознание-9 2022 раскл'!O117</f>
        <v>0</v>
      </c>
      <c r="AA117" s="443">
        <f>' Обществознание-9 2023 расклад'!N117</f>
        <v>0</v>
      </c>
      <c r="AB117" s="359">
        <f>'Обществознание-9 2018 расклад'!O119</f>
        <v>5.13</v>
      </c>
      <c r="AC117" s="362">
        <f>'Обществознание-9 2019 расклад'!O119</f>
        <v>14.81</v>
      </c>
      <c r="AD117" s="362" t="s">
        <v>138</v>
      </c>
      <c r="AE117" s="286"/>
      <c r="AF117" s="456">
        <f>'Общестаознание-9 2022 раскл'!P117</f>
        <v>0</v>
      </c>
      <c r="AG117" s="378">
        <f>' Обществознание-9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83" t="s">
        <v>198</v>
      </c>
      <c r="D118" s="284">
        <f>'Обществознание-9 2018 расклад'!K120</f>
        <v>67</v>
      </c>
      <c r="E118" s="285">
        <f>'Обществознание-9 2019 расклад'!K120</f>
        <v>46</v>
      </c>
      <c r="F118" s="285" t="s">
        <v>138</v>
      </c>
      <c r="G118" s="285"/>
      <c r="H118" s="364">
        <f>'Общестаознание-9 2022 раскл'!L118</f>
        <v>44</v>
      </c>
      <c r="I118" s="443">
        <f>' Обществознание-9 2023 расклад'!K118</f>
        <v>44</v>
      </c>
      <c r="J118" s="284">
        <f>'Обществознание-9 2018 расклад'!L120</f>
        <v>54.001999999999995</v>
      </c>
      <c r="K118" s="285">
        <f>'Обществознание-9 2019 расклад'!L120</f>
        <v>40.001599999999996</v>
      </c>
      <c r="L118" s="285" t="s">
        <v>138</v>
      </c>
      <c r="M118" s="285"/>
      <c r="N118" s="364">
        <f>'Общестаознание-9 2022 раскл'!M118</f>
        <v>37</v>
      </c>
      <c r="O118" s="443">
        <f>' Обществознание-9 2023 расклад'!L118</f>
        <v>22</v>
      </c>
      <c r="P118" s="359">
        <f>'Обществознание-9 2018 расклад'!M120</f>
        <v>80.599999999999994</v>
      </c>
      <c r="Q118" s="362">
        <f>'Обществознание-9 2019 расклад'!M120</f>
        <v>86.96</v>
      </c>
      <c r="R118" s="362" t="s">
        <v>138</v>
      </c>
      <c r="S118" s="362"/>
      <c r="T118" s="436">
        <f>'Общестаознание-9 2022 раскл'!N118</f>
        <v>84.090909090909093</v>
      </c>
      <c r="U118" s="448">
        <f>' Обществознание-9 2023 расклад'!M118</f>
        <v>50</v>
      </c>
      <c r="V118" s="284">
        <f>'Обществознание-9 2018 расклад'!N120</f>
        <v>0</v>
      </c>
      <c r="W118" s="285">
        <f>'Обществознание-9 2019 расклад'!N120</f>
        <v>0</v>
      </c>
      <c r="X118" s="285" t="s">
        <v>138</v>
      </c>
      <c r="Y118" s="285"/>
      <c r="Z118" s="364">
        <f>'Общестаознание-9 2022 раскл'!O118</f>
        <v>0</v>
      </c>
      <c r="AA118" s="443">
        <f>' Обществознание-9 2023 расклад'!N118</f>
        <v>0</v>
      </c>
      <c r="AB118" s="359">
        <f>'Обществознание-9 2018 расклад'!O120</f>
        <v>0</v>
      </c>
      <c r="AC118" s="362">
        <f>'Обществознание-9 2019 расклад'!O120</f>
        <v>0</v>
      </c>
      <c r="AD118" s="362" t="s">
        <v>138</v>
      </c>
      <c r="AE118" s="286"/>
      <c r="AF118" s="456">
        <f>'Общестаознание-9 2022 раскл'!P118</f>
        <v>0</v>
      </c>
      <c r="AG118" s="378">
        <f>' Обществознание-9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283" t="s">
        <v>94</v>
      </c>
      <c r="D119" s="284">
        <f>'Обществознание-9 2018 расклад'!K121</f>
        <v>42</v>
      </c>
      <c r="E119" s="285">
        <f>'Обществознание-9 2019 расклад'!K121</f>
        <v>47</v>
      </c>
      <c r="F119" s="285" t="s">
        <v>138</v>
      </c>
      <c r="G119" s="285"/>
      <c r="H119" s="364">
        <f>'Общестаознание-9 2022 раскл'!L119</f>
        <v>33</v>
      </c>
      <c r="I119" s="443">
        <f>' Обществознание-9 2023 расклад'!K119</f>
        <v>42</v>
      </c>
      <c r="J119" s="284">
        <f>'Обществознание-9 2018 расклад'!L121</f>
        <v>20.000400000000003</v>
      </c>
      <c r="K119" s="285">
        <f>'Обществознание-9 2019 расклад'!L121</f>
        <v>26.000399999999999</v>
      </c>
      <c r="L119" s="285" t="s">
        <v>138</v>
      </c>
      <c r="M119" s="285"/>
      <c r="N119" s="364">
        <f>'Общестаознание-9 2022 раскл'!M119</f>
        <v>18</v>
      </c>
      <c r="O119" s="443">
        <f>' Обществознание-9 2023 расклад'!L119</f>
        <v>17</v>
      </c>
      <c r="P119" s="359">
        <f>'Обществознание-9 2018 расклад'!M121</f>
        <v>47.620000000000005</v>
      </c>
      <c r="Q119" s="362">
        <f>'Обществознание-9 2019 расклад'!M121</f>
        <v>55.32</v>
      </c>
      <c r="R119" s="362" t="s">
        <v>138</v>
      </c>
      <c r="S119" s="362"/>
      <c r="T119" s="436">
        <f>'Общестаознание-9 2022 раскл'!N119</f>
        <v>54.545454545454547</v>
      </c>
      <c r="U119" s="448">
        <f>' Обществознание-9 2023 расклад'!M119</f>
        <v>40.476190476190474</v>
      </c>
      <c r="V119" s="284">
        <f>'Обществознание-9 2018 расклад'!N121</f>
        <v>2.9988000000000001</v>
      </c>
      <c r="W119" s="285">
        <f>'Обществознание-9 2019 расклад'!N121</f>
        <v>0</v>
      </c>
      <c r="X119" s="285" t="s">
        <v>138</v>
      </c>
      <c r="Y119" s="285"/>
      <c r="Z119" s="364">
        <f>'Общестаознание-9 2022 раскл'!O119</f>
        <v>1</v>
      </c>
      <c r="AA119" s="443">
        <f>' Обществознание-9 2023 расклад'!N119</f>
        <v>2</v>
      </c>
      <c r="AB119" s="359">
        <f>'Обществознание-9 2018 расклад'!O121</f>
        <v>7.14</v>
      </c>
      <c r="AC119" s="362">
        <f>'Обществознание-9 2019 расклад'!O121</f>
        <v>0</v>
      </c>
      <c r="AD119" s="362" t="s">
        <v>138</v>
      </c>
      <c r="AE119" s="286"/>
      <c r="AF119" s="456">
        <f>'Общестаознание-9 2022 раскл'!P119</f>
        <v>3.0303030303030303</v>
      </c>
      <c r="AG119" s="378">
        <f>' Обществознание-9 2023 расклад'!O119</f>
        <v>4.7619047619047619</v>
      </c>
    </row>
    <row r="120" spans="1:33" s="1" customFormat="1" ht="15" customHeight="1" x14ac:dyDescent="0.25">
      <c r="A120" s="11">
        <v>7</v>
      </c>
      <c r="B120" s="48">
        <v>70510</v>
      </c>
      <c r="C120" s="283" t="s">
        <v>95</v>
      </c>
      <c r="D120" s="284">
        <f>'Обществознание-9 2018 расклад'!K122</f>
        <v>28</v>
      </c>
      <c r="E120" s="285">
        <f>'Обществознание-9 2019 расклад'!K122</f>
        <v>23</v>
      </c>
      <c r="F120" s="285">
        <f>'Обществознание-9 2020 расклад'!K122</f>
        <v>31</v>
      </c>
      <c r="G120" s="285"/>
      <c r="H120" s="364">
        <f>'Общестаознание-9 2022 раскл'!L120</f>
        <v>28</v>
      </c>
      <c r="I120" s="443">
        <f>' Обществознание-9 2023 расклад'!K120</f>
        <v>18</v>
      </c>
      <c r="J120" s="284">
        <f>'Обществознание-9 2018 расклад'!L122</f>
        <v>6.0004</v>
      </c>
      <c r="K120" s="285">
        <f>'Обществознание-9 2019 расклад'!L122</f>
        <v>3.9997000000000003</v>
      </c>
      <c r="L120" s="285">
        <f>'Обществознание-9 2020 расклад'!L122</f>
        <v>4.0020999999999995</v>
      </c>
      <c r="M120" s="285"/>
      <c r="N120" s="364">
        <f>'Общестаознание-9 2022 раскл'!M120</f>
        <v>16</v>
      </c>
      <c r="O120" s="443">
        <f>' Обществознание-9 2023 расклад'!L120</f>
        <v>4</v>
      </c>
      <c r="P120" s="359">
        <f>'Обществознание-9 2018 расклад'!M122</f>
        <v>21.43</v>
      </c>
      <c r="Q120" s="362">
        <f>'Обществознание-9 2019 расклад'!M122</f>
        <v>17.39</v>
      </c>
      <c r="R120" s="362">
        <f>'Обществознание-9 2020 расклад'!M122</f>
        <v>12.91</v>
      </c>
      <c r="S120" s="362"/>
      <c r="T120" s="436">
        <f>'Общестаознание-9 2022 раскл'!N120</f>
        <v>57.142857142857146</v>
      </c>
      <c r="U120" s="448">
        <f>' Обществознание-9 2023 расклад'!M120</f>
        <v>22.222222222222221</v>
      </c>
      <c r="V120" s="284">
        <f>'Обществознание-9 2018 расклад'!N122</f>
        <v>4.0011999999999999</v>
      </c>
      <c r="W120" s="285">
        <f>'Обществознание-9 2019 расклад'!N122</f>
        <v>5.0001999999999995</v>
      </c>
      <c r="X120" s="285">
        <f>'Обществознание-9 2020 расклад'!N122</f>
        <v>8.001100000000001</v>
      </c>
      <c r="Y120" s="285"/>
      <c r="Z120" s="364">
        <f>'Общестаознание-9 2022 раскл'!O120</f>
        <v>0</v>
      </c>
      <c r="AA120" s="443">
        <f>' Обществознание-9 2023 расклад'!N120</f>
        <v>7</v>
      </c>
      <c r="AB120" s="359">
        <f>'Обществознание-9 2018 расклад'!O122</f>
        <v>14.29</v>
      </c>
      <c r="AC120" s="362">
        <f>'Обществознание-9 2019 расклад'!O122</f>
        <v>21.74</v>
      </c>
      <c r="AD120" s="362">
        <f>'Обществознание-9 2020 расклад'!O122</f>
        <v>25.81</v>
      </c>
      <c r="AE120" s="286"/>
      <c r="AF120" s="456">
        <f>'Общестаознание-9 2022 раскл'!P120</f>
        <v>0</v>
      </c>
      <c r="AG120" s="378">
        <f>' Обществознание-9 2023 расклад'!O120</f>
        <v>38.888888888888886</v>
      </c>
    </row>
    <row r="121" spans="1:33" s="1" customFormat="1" ht="15" customHeight="1" x14ac:dyDescent="0.25">
      <c r="A121" s="15">
        <v>8</v>
      </c>
      <c r="B121" s="50">
        <v>10880</v>
      </c>
      <c r="C121" s="287" t="s">
        <v>199</v>
      </c>
      <c r="D121" s="284">
        <f>'Обществознание-9 2018 расклад'!K123</f>
        <v>72</v>
      </c>
      <c r="E121" s="285">
        <f>'Обществознание-9 2019 расклад'!K123</f>
        <v>159</v>
      </c>
      <c r="F121" s="285" t="s">
        <v>138</v>
      </c>
      <c r="G121" s="285"/>
      <c r="H121" s="364">
        <f>'Общестаознание-9 2022 раскл'!L121</f>
        <v>148</v>
      </c>
      <c r="I121" s="443">
        <f>' Обществознание-9 2023 расклад'!K121</f>
        <v>107</v>
      </c>
      <c r="J121" s="284">
        <f>'Обществознание-9 2018 расклад'!L123</f>
        <v>46.000799999999998</v>
      </c>
      <c r="K121" s="285">
        <f>'Обществознание-9 2019 расклад'!L123</f>
        <v>90.995699999999999</v>
      </c>
      <c r="L121" s="285" t="s">
        <v>138</v>
      </c>
      <c r="M121" s="285"/>
      <c r="N121" s="364">
        <f>'Общестаознание-9 2022 раскл'!M121</f>
        <v>86</v>
      </c>
      <c r="O121" s="443">
        <f>' Обществознание-9 2023 расклад'!L121</f>
        <v>47</v>
      </c>
      <c r="P121" s="359">
        <f>'Обществознание-9 2018 расклад'!M123</f>
        <v>63.89</v>
      </c>
      <c r="Q121" s="362">
        <f>'Обществознание-9 2019 расклад'!M123</f>
        <v>57.23</v>
      </c>
      <c r="R121" s="362" t="s">
        <v>138</v>
      </c>
      <c r="S121" s="362"/>
      <c r="T121" s="436">
        <f>'Общестаознание-9 2022 раскл'!N121</f>
        <v>58.108108108108112</v>
      </c>
      <c r="U121" s="448">
        <f>' Обществознание-9 2023 расклад'!M121</f>
        <v>43.925233644859816</v>
      </c>
      <c r="V121" s="284">
        <f>'Обществознание-9 2018 расклад'!N123</f>
        <v>1.0007999999999999</v>
      </c>
      <c r="W121" s="285">
        <f>'Обществознание-9 2019 расклад'!N123</f>
        <v>5.9942999999999991</v>
      </c>
      <c r="X121" s="285" t="s">
        <v>138</v>
      </c>
      <c r="Y121" s="285"/>
      <c r="Z121" s="364">
        <f>'Общестаознание-9 2022 раскл'!O121</f>
        <v>3</v>
      </c>
      <c r="AA121" s="443">
        <f>' Обществознание-9 2023 расклад'!N121</f>
        <v>5</v>
      </c>
      <c r="AB121" s="359">
        <f>'Обществознание-9 2018 расклад'!O123</f>
        <v>1.39</v>
      </c>
      <c r="AC121" s="362">
        <f>'Обществознание-9 2019 расклад'!O123</f>
        <v>3.77</v>
      </c>
      <c r="AD121" s="362" t="s">
        <v>138</v>
      </c>
      <c r="AE121" s="286"/>
      <c r="AF121" s="456">
        <f>'Общестаознание-9 2022 раскл'!P121</f>
        <v>2.0270270270270272</v>
      </c>
      <c r="AG121" s="378">
        <f>' Обществознание-9 2023 расклад'!O121</f>
        <v>4.6728971962616823</v>
      </c>
    </row>
    <row r="122" spans="1:33" s="1" customFormat="1" ht="15" customHeight="1" thickBot="1" x14ac:dyDescent="0.3">
      <c r="A122" s="12">
        <v>9</v>
      </c>
      <c r="B122" s="52">
        <v>10890</v>
      </c>
      <c r="C122" s="288" t="s">
        <v>122</v>
      </c>
      <c r="D122" s="295" t="s">
        <v>138</v>
      </c>
      <c r="E122" s="296" t="s">
        <v>138</v>
      </c>
      <c r="F122" s="296">
        <f>'Обществознание-9 2020 расклад'!K124</f>
        <v>71</v>
      </c>
      <c r="G122" s="296"/>
      <c r="H122" s="367">
        <f>'Общестаознание-9 2022 раскл'!L122</f>
        <v>42</v>
      </c>
      <c r="I122" s="445">
        <f>' Обществознание-9 2023 расклад'!K122</f>
        <v>60</v>
      </c>
      <c r="J122" s="295" t="s">
        <v>138</v>
      </c>
      <c r="K122" s="296" t="s">
        <v>138</v>
      </c>
      <c r="L122" s="296">
        <f>'Обществознание-9 2020 расклад'!L124</f>
        <v>4.9984000000000002</v>
      </c>
      <c r="M122" s="296"/>
      <c r="N122" s="368">
        <f>'Общестаознание-9 2022 раскл'!M122</f>
        <v>16</v>
      </c>
      <c r="O122" s="452">
        <f>' Обществознание-9 2023 расклад'!L122</f>
        <v>38</v>
      </c>
      <c r="P122" s="358" t="s">
        <v>138</v>
      </c>
      <c r="Q122" s="361" t="s">
        <v>138</v>
      </c>
      <c r="R122" s="363">
        <f>'Обществознание-9 2020 расклад'!M124</f>
        <v>7.04</v>
      </c>
      <c r="S122" s="363"/>
      <c r="T122" s="439">
        <f>'Общестаознание-9 2022 раскл'!N122</f>
        <v>38.095238095238095</v>
      </c>
      <c r="U122" s="451">
        <f>' Обществознание-9 2023 расклад'!M122</f>
        <v>63.333333333333336</v>
      </c>
      <c r="V122" s="295" t="s">
        <v>138</v>
      </c>
      <c r="W122" s="296" t="s">
        <v>138</v>
      </c>
      <c r="X122" s="296">
        <f>'Обществознание-9 2020 расклад'!N124</f>
        <v>14.001199999999999</v>
      </c>
      <c r="Y122" s="296"/>
      <c r="Z122" s="367">
        <f>'Общестаознание-9 2022 раскл'!O122</f>
        <v>0</v>
      </c>
      <c r="AA122" s="445">
        <f>' Обществознание-9 2023 расклад'!N122</f>
        <v>0</v>
      </c>
      <c r="AB122" s="372" t="s">
        <v>138</v>
      </c>
      <c r="AC122" s="363" t="s">
        <v>138</v>
      </c>
      <c r="AD122" s="363">
        <f>'Обществознание-9 2020 расклад'!O124</f>
        <v>19.72</v>
      </c>
      <c r="AE122" s="371"/>
      <c r="AF122" s="458">
        <f>'Общестаознание-9 2022 раскл'!P122</f>
        <v>0</v>
      </c>
      <c r="AG122" s="380">
        <f>' Обществознание-9 2023 расклад'!O122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D4:I4"/>
    <mergeCell ref="J4:O4"/>
    <mergeCell ref="P4:U4"/>
    <mergeCell ref="V4:AA4"/>
    <mergeCell ref="AB4:AG4"/>
    <mergeCell ref="B2:C2"/>
    <mergeCell ref="B6:C6"/>
    <mergeCell ref="A4:A5"/>
    <mergeCell ref="B4:B5"/>
    <mergeCell ref="C4:C5"/>
  </mergeCells>
  <conditionalFormatting sqref="R7:R122">
    <cfRule type="cellIs" dxfId="29" priority="22" operator="equal">
      <formula>"-"</formula>
    </cfRule>
    <cfRule type="cellIs" dxfId="28" priority="31" operator="between">
      <formula>90</formula>
      <formula>100</formula>
    </cfRule>
    <cfRule type="cellIs" dxfId="27" priority="32" operator="between">
      <formula>50</formula>
      <formula>90</formula>
    </cfRule>
    <cfRule type="cellIs" dxfId="26" priority="33" operator="between">
      <formula>50</formula>
      <formula>50.004</formula>
    </cfRule>
    <cfRule type="cellIs" dxfId="25" priority="34" operator="lessThan">
      <formula>50</formula>
    </cfRule>
  </conditionalFormatting>
  <conditionalFormatting sqref="Q7:Q122">
    <cfRule type="cellIs" dxfId="24" priority="21" operator="equal">
      <formula>"-"</formula>
    </cfRule>
    <cfRule type="cellIs" dxfId="23" priority="35" operator="between">
      <formula>90</formula>
      <formula>100</formula>
    </cfRule>
    <cfRule type="cellIs" dxfId="22" priority="36" operator="between">
      <formula>$Q$6</formula>
      <formula>90</formula>
    </cfRule>
    <cfRule type="cellIs" dxfId="21" priority="37" operator="between">
      <formula>50</formula>
      <formula>$Q$6</formula>
    </cfRule>
    <cfRule type="cellIs" dxfId="20" priority="38" operator="lessThan">
      <formula>50</formula>
    </cfRule>
  </conditionalFormatting>
  <conditionalFormatting sqref="P7:P122">
    <cfRule type="cellIs" dxfId="19" priority="20" operator="equal">
      <formula>"-"</formula>
    </cfRule>
    <cfRule type="cellIs" dxfId="18" priority="39" operator="between">
      <formula>90</formula>
      <formula>100</formula>
    </cfRule>
    <cfRule type="cellIs" dxfId="17" priority="40" operator="between">
      <formula>$P$6</formula>
      <formula>90</formula>
    </cfRule>
    <cfRule type="cellIs" dxfId="16" priority="41" operator="between">
      <formula>50</formula>
      <formula>$P$6</formula>
    </cfRule>
    <cfRule type="cellIs" dxfId="15" priority="42" operator="lessThan">
      <formula>50</formula>
    </cfRule>
  </conditionalFormatting>
  <conditionalFormatting sqref="V7:X122 AB7:AD122">
    <cfRule type="cellIs" dxfId="14" priority="16" operator="equal">
      <formula>"-"</formula>
    </cfRule>
    <cfRule type="cellIs" dxfId="13" priority="17" operator="equal">
      <formula>0</formula>
    </cfRule>
    <cfRule type="cellIs" dxfId="12" priority="18" operator="between">
      <formula>0.1</formula>
      <formula>9.99</formula>
    </cfRule>
    <cfRule type="cellIs" dxfId="11" priority="19" operator="greaterThanOrEqual">
      <formula>9.99</formula>
    </cfRule>
  </conditionalFormatting>
  <conditionalFormatting sqref="T7:U122">
    <cfRule type="containsBlanks" dxfId="10" priority="1">
      <formula>LEN(TRIM(T7))=0</formula>
    </cfRule>
    <cfRule type="cellIs" dxfId="9" priority="2" operator="lessThan">
      <formula>50</formula>
    </cfRule>
    <cfRule type="cellIs" dxfId="8" priority="7" operator="greaterThanOrEqual">
      <formula>90</formula>
    </cfRule>
  </conditionalFormatting>
  <conditionalFormatting sqref="Z7:AA122 AF7:AG122">
    <cfRule type="containsBlanks" dxfId="7" priority="8">
      <formula>LEN(TRIM(Z7))=0</formula>
    </cfRule>
  </conditionalFormatting>
  <conditionalFormatting sqref="AF7:AF122 Z7:AA122 AG7:AG122">
    <cfRule type="cellIs" dxfId="6" priority="9" operator="equal">
      <formula>0</formula>
    </cfRule>
    <cfRule type="cellIs" dxfId="5" priority="10" operator="between">
      <formula>0</formula>
      <formula>9.99</formula>
    </cfRule>
    <cfRule type="cellIs" dxfId="4" priority="11" operator="greaterThanOrEqual">
      <formula>10</formula>
    </cfRule>
  </conditionalFormatting>
  <conditionalFormatting sqref="T7:T122">
    <cfRule type="cellIs" dxfId="3" priority="6" operator="between">
      <formula>$T$6</formula>
      <formula>90</formula>
    </cfRule>
    <cfRule type="cellIs" dxfId="2" priority="5" operator="between">
      <formula>50</formula>
      <formula>$T$6</formula>
    </cfRule>
  </conditionalFormatting>
  <conditionalFormatting sqref="U7:U122">
    <cfRule type="cellIs" dxfId="1" priority="4" operator="between">
      <formula>51</formula>
      <formula>90</formula>
    </cfRule>
    <cfRule type="cellIs" dxfId="0" priority="3" operator="between">
      <formula>50</formula>
      <formula>51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16" t="s">
        <v>139</v>
      </c>
      <c r="D2" s="416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133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9" t="s">
        <v>3</v>
      </c>
      <c r="E4" s="431" t="s">
        <v>131</v>
      </c>
      <c r="F4" s="432"/>
      <c r="G4" s="432"/>
      <c r="H4" s="433"/>
      <c r="I4" s="426" t="s">
        <v>99</v>
      </c>
      <c r="J4" s="4"/>
      <c r="K4" s="18"/>
      <c r="L4" s="17" t="s">
        <v>135</v>
      </c>
    </row>
    <row r="5" spans="1:16" ht="30" customHeight="1" thickBot="1" x14ac:dyDescent="0.3">
      <c r="A5" s="420"/>
      <c r="B5" s="422"/>
      <c r="C5" s="422"/>
      <c r="D5" s="430"/>
      <c r="E5" s="3">
        <v>2</v>
      </c>
      <c r="F5" s="3">
        <v>3</v>
      </c>
      <c r="G5" s="3">
        <v>4</v>
      </c>
      <c r="H5" s="3">
        <v>5</v>
      </c>
      <c r="I5" s="427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5554</v>
      </c>
      <c r="E6" s="153">
        <v>2.7785849056603773</v>
      </c>
      <c r="F6" s="153">
        <v>42.079150943396201</v>
      </c>
      <c r="G6" s="153">
        <v>48.831320754716977</v>
      </c>
      <c r="H6" s="153">
        <v>6.311037735849057</v>
      </c>
      <c r="I6" s="113">
        <v>3.61</v>
      </c>
      <c r="J6" s="21"/>
      <c r="K6" s="381">
        <f>D6</f>
        <v>5554</v>
      </c>
      <c r="L6" s="382">
        <f>L7+L8+L17+L30+L48+L68+L83+L115</f>
        <v>3191.0110999999997</v>
      </c>
      <c r="M6" s="297">
        <f t="shared" ref="M6:M69" si="0">G6+H6</f>
        <v>55.142358490566032</v>
      </c>
      <c r="N6" s="382">
        <f>N7+N8+N17+N30+N48+N68+N83+N115</f>
        <v>132.9776</v>
      </c>
      <c r="O6" s="383">
        <f t="shared" ref="O6:O69" si="1">E6</f>
        <v>2.7785849056603773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62">
        <v>35</v>
      </c>
      <c r="E7" s="275"/>
      <c r="F7" s="235">
        <v>25.71</v>
      </c>
      <c r="G7" s="235">
        <v>68.58</v>
      </c>
      <c r="H7" s="275">
        <v>5.71</v>
      </c>
      <c r="I7" s="151">
        <f>(E7*2+F7*3+G7*4+H7*5)/100</f>
        <v>3.8</v>
      </c>
      <c r="J7" s="64"/>
      <c r="K7" s="89">
        <f t="shared" ref="K7:K67" si="2">D7</f>
        <v>35</v>
      </c>
      <c r="L7" s="90">
        <f t="shared" ref="L7" si="3">M7*K7/100</f>
        <v>26.001499999999997</v>
      </c>
      <c r="M7" s="91">
        <f t="shared" si="0"/>
        <v>74.289999999999992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386</v>
      </c>
      <c r="E8" s="81">
        <v>0.66375000000000006</v>
      </c>
      <c r="F8" s="81">
        <v>32.643749999999997</v>
      </c>
      <c r="G8" s="81">
        <v>58.893750000000011</v>
      </c>
      <c r="H8" s="81">
        <v>7.7987500000000001</v>
      </c>
      <c r="I8" s="41">
        <f>AVERAGE(I9:I16)</f>
        <v>3.7382749999999998</v>
      </c>
      <c r="J8" s="21"/>
      <c r="K8" s="384">
        <f t="shared" si="2"/>
        <v>386</v>
      </c>
      <c r="L8" s="385">
        <f>SUM(L9:L16)</f>
        <v>261.99650000000003</v>
      </c>
      <c r="M8" s="386">
        <f t="shared" si="0"/>
        <v>66.69250000000001</v>
      </c>
      <c r="N8" s="385">
        <f>SUM(N9:N16)</f>
        <v>2.9964</v>
      </c>
      <c r="O8" s="387">
        <f t="shared" si="1"/>
        <v>0.66375000000000006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39">
        <v>78</v>
      </c>
      <c r="E9" s="144">
        <v>1.28</v>
      </c>
      <c r="F9" s="144">
        <v>24.36</v>
      </c>
      <c r="G9" s="144">
        <v>66.67</v>
      </c>
      <c r="H9" s="144">
        <v>7.69</v>
      </c>
      <c r="I9" s="43">
        <f t="shared" ref="I9:I69" si="5">(E9*2+F9*3+G9*4+H9*5)/100</f>
        <v>3.8076999999999996</v>
      </c>
      <c r="J9" s="21"/>
      <c r="K9" s="97">
        <f t="shared" si="2"/>
        <v>78</v>
      </c>
      <c r="L9" s="98">
        <f t="shared" ref="L9:L69" si="6">M9*K9/100</f>
        <v>58.000799999999998</v>
      </c>
      <c r="M9" s="99">
        <f t="shared" si="0"/>
        <v>74.36</v>
      </c>
      <c r="N9" s="98">
        <f t="shared" ref="N9:N69" si="7">O9*K9/100</f>
        <v>0.99840000000000007</v>
      </c>
      <c r="O9" s="100">
        <f t="shared" si="1"/>
        <v>1.28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39">
        <v>68</v>
      </c>
      <c r="E10" s="144">
        <v>1.47</v>
      </c>
      <c r="F10" s="144">
        <v>33.83</v>
      </c>
      <c r="G10" s="144">
        <v>55.88</v>
      </c>
      <c r="H10" s="144">
        <v>8.82</v>
      </c>
      <c r="I10" s="43">
        <f t="shared" si="5"/>
        <v>3.7204999999999999</v>
      </c>
      <c r="J10" s="21"/>
      <c r="K10" s="97">
        <f t="shared" si="2"/>
        <v>68</v>
      </c>
      <c r="L10" s="98">
        <f t="shared" si="6"/>
        <v>43.996000000000002</v>
      </c>
      <c r="M10" s="99">
        <f t="shared" si="0"/>
        <v>64.7</v>
      </c>
      <c r="N10" s="98">
        <f t="shared" si="7"/>
        <v>0.99959999999999993</v>
      </c>
      <c r="O10" s="100">
        <f t="shared" si="1"/>
        <v>1.47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39">
        <v>63</v>
      </c>
      <c r="E11" s="208"/>
      <c r="F11" s="208">
        <v>23.81</v>
      </c>
      <c r="G11" s="208">
        <v>63.49</v>
      </c>
      <c r="H11" s="273">
        <v>12.7</v>
      </c>
      <c r="I11" s="46">
        <f t="shared" si="5"/>
        <v>3.8889</v>
      </c>
      <c r="J11" s="21"/>
      <c r="K11" s="97">
        <f t="shared" si="2"/>
        <v>63</v>
      </c>
      <c r="L11" s="98">
        <f t="shared" si="6"/>
        <v>47.999700000000004</v>
      </c>
      <c r="M11" s="99">
        <f t="shared" si="0"/>
        <v>76.19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39">
        <v>29</v>
      </c>
      <c r="E12" s="208"/>
      <c r="F12" s="208">
        <v>20.69</v>
      </c>
      <c r="G12" s="208">
        <v>72.41</v>
      </c>
      <c r="H12" s="272">
        <v>6.9</v>
      </c>
      <c r="I12" s="43">
        <f t="shared" si="5"/>
        <v>3.8620999999999999</v>
      </c>
      <c r="J12" s="21"/>
      <c r="K12" s="97">
        <f t="shared" si="2"/>
        <v>29</v>
      </c>
      <c r="L12" s="98">
        <f t="shared" si="6"/>
        <v>22.999900000000004</v>
      </c>
      <c r="M12" s="99">
        <f t="shared" si="0"/>
        <v>79.31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39">
        <v>26</v>
      </c>
      <c r="E13" s="208"/>
      <c r="F13" s="208">
        <v>42.31</v>
      </c>
      <c r="G13" s="208">
        <v>57.69</v>
      </c>
      <c r="H13" s="208"/>
      <c r="I13" s="43">
        <f t="shared" si="5"/>
        <v>3.5769000000000002</v>
      </c>
      <c r="J13" s="21"/>
      <c r="K13" s="97">
        <f t="shared" si="2"/>
        <v>26</v>
      </c>
      <c r="L13" s="98">
        <f t="shared" si="6"/>
        <v>14.999400000000001</v>
      </c>
      <c r="M13" s="99">
        <f t="shared" si="0"/>
        <v>57.69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39">
        <v>43</v>
      </c>
      <c r="E14" s="144"/>
      <c r="F14" s="144">
        <v>32.56</v>
      </c>
      <c r="G14" s="144">
        <v>51.16</v>
      </c>
      <c r="H14" s="144">
        <v>16.28</v>
      </c>
      <c r="I14" s="43">
        <f t="shared" si="5"/>
        <v>3.8372000000000002</v>
      </c>
      <c r="J14" s="21"/>
      <c r="K14" s="97">
        <f t="shared" si="2"/>
        <v>43</v>
      </c>
      <c r="L14" s="98">
        <f t="shared" si="6"/>
        <v>28.999200000000002</v>
      </c>
      <c r="M14" s="99">
        <f t="shared" si="0"/>
        <v>67.44</v>
      </c>
      <c r="N14" s="98">
        <f t="shared" si="7"/>
        <v>0</v>
      </c>
      <c r="O14" s="100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39">
        <v>40</v>
      </c>
      <c r="E15" s="208"/>
      <c r="F15" s="208">
        <v>40</v>
      </c>
      <c r="G15" s="208">
        <v>50</v>
      </c>
      <c r="H15" s="272">
        <v>10</v>
      </c>
      <c r="I15" s="43">
        <f t="shared" si="5"/>
        <v>3.7</v>
      </c>
      <c r="J15" s="21"/>
      <c r="K15" s="97">
        <f t="shared" si="2"/>
        <v>40</v>
      </c>
      <c r="L15" s="98">
        <f t="shared" si="6"/>
        <v>24</v>
      </c>
      <c r="M15" s="99">
        <f t="shared" si="0"/>
        <v>60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39">
        <v>39</v>
      </c>
      <c r="E16" s="208">
        <v>2.56</v>
      </c>
      <c r="F16" s="208">
        <v>43.59</v>
      </c>
      <c r="G16" s="208">
        <v>53.85</v>
      </c>
      <c r="H16" s="208"/>
      <c r="I16" s="45">
        <f t="shared" si="5"/>
        <v>3.5129000000000001</v>
      </c>
      <c r="J16" s="21"/>
      <c r="K16" s="101">
        <f t="shared" si="2"/>
        <v>39</v>
      </c>
      <c r="L16" s="102">
        <f t="shared" si="6"/>
        <v>21.0015</v>
      </c>
      <c r="M16" s="103">
        <f t="shared" si="0"/>
        <v>53.85</v>
      </c>
      <c r="N16" s="102">
        <f t="shared" si="7"/>
        <v>0.99840000000000007</v>
      </c>
      <c r="O16" s="104">
        <f t="shared" si="1"/>
        <v>2.56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665</v>
      </c>
      <c r="E17" s="38">
        <v>4.7766666666666664</v>
      </c>
      <c r="F17" s="38">
        <v>47.280833333333334</v>
      </c>
      <c r="G17" s="38">
        <v>42.749166666666667</v>
      </c>
      <c r="H17" s="38">
        <v>5.1933333333333342</v>
      </c>
      <c r="I17" s="39">
        <f>AVERAGE(I18:I29)</f>
        <v>3.483591666666666</v>
      </c>
      <c r="J17" s="21"/>
      <c r="K17" s="384">
        <f t="shared" si="2"/>
        <v>665</v>
      </c>
      <c r="L17" s="385">
        <f>SUM(L18:L29)</f>
        <v>349.00599999999997</v>
      </c>
      <c r="M17" s="386">
        <f t="shared" si="0"/>
        <v>47.942500000000003</v>
      </c>
      <c r="N17" s="385">
        <f>SUM(N18:N29)</f>
        <v>29.0002</v>
      </c>
      <c r="O17" s="387">
        <f t="shared" si="1"/>
        <v>4.7766666666666664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41">
        <v>70</v>
      </c>
      <c r="E18" s="144"/>
      <c r="F18" s="144">
        <v>4.28</v>
      </c>
      <c r="G18" s="144">
        <v>62.86</v>
      </c>
      <c r="H18" s="144">
        <v>32.86</v>
      </c>
      <c r="I18" s="42">
        <f t="shared" ref="I18:I20" si="8">(E18*2+F18*3+G18*4+H18*5)/100</f>
        <v>4.2858000000000001</v>
      </c>
      <c r="J18" s="21"/>
      <c r="K18" s="93">
        <f t="shared" si="2"/>
        <v>70</v>
      </c>
      <c r="L18" s="94">
        <f t="shared" ref="L18:L20" si="9">M18*K18/100</f>
        <v>67.003999999999991</v>
      </c>
      <c r="M18" s="95">
        <f t="shared" si="0"/>
        <v>95.72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40">
        <v>38</v>
      </c>
      <c r="E19" s="144"/>
      <c r="F19" s="144">
        <v>36.840000000000003</v>
      </c>
      <c r="G19" s="144">
        <v>60.53</v>
      </c>
      <c r="H19" s="144">
        <v>2.63</v>
      </c>
      <c r="I19" s="43">
        <f t="shared" si="8"/>
        <v>3.6578999999999997</v>
      </c>
      <c r="J19" s="21"/>
      <c r="K19" s="97">
        <f t="shared" si="2"/>
        <v>38</v>
      </c>
      <c r="L19" s="98">
        <f t="shared" si="9"/>
        <v>24.000799999999998</v>
      </c>
      <c r="M19" s="99">
        <f t="shared" si="0"/>
        <v>63.160000000000004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40">
        <v>60</v>
      </c>
      <c r="E20" s="144"/>
      <c r="F20" s="144">
        <v>28.33</v>
      </c>
      <c r="G20" s="144">
        <v>66.67</v>
      </c>
      <c r="H20" s="144">
        <v>5</v>
      </c>
      <c r="I20" s="43">
        <f t="shared" si="8"/>
        <v>3.7667000000000002</v>
      </c>
      <c r="J20" s="21"/>
      <c r="K20" s="97">
        <f t="shared" si="2"/>
        <v>60</v>
      </c>
      <c r="L20" s="98">
        <f t="shared" si="9"/>
        <v>43.001999999999995</v>
      </c>
      <c r="M20" s="99">
        <f t="shared" si="0"/>
        <v>71.67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40">
        <v>96</v>
      </c>
      <c r="E21" s="208">
        <v>1.04</v>
      </c>
      <c r="F21" s="208">
        <v>32.29</v>
      </c>
      <c r="G21" s="208">
        <v>60.42</v>
      </c>
      <c r="H21" s="208">
        <v>6.25</v>
      </c>
      <c r="I21" s="43">
        <f t="shared" si="5"/>
        <v>3.7187999999999999</v>
      </c>
      <c r="J21" s="21"/>
      <c r="K21" s="97">
        <f t="shared" si="2"/>
        <v>96</v>
      </c>
      <c r="L21" s="98">
        <f t="shared" si="6"/>
        <v>64.003199999999993</v>
      </c>
      <c r="M21" s="99">
        <f t="shared" si="0"/>
        <v>66.67</v>
      </c>
      <c r="N21" s="98">
        <f t="shared" si="7"/>
        <v>0.99840000000000007</v>
      </c>
      <c r="O21" s="100">
        <f t="shared" si="1"/>
        <v>1.04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40">
        <v>68</v>
      </c>
      <c r="E22" s="208">
        <v>1.47</v>
      </c>
      <c r="F22" s="208">
        <v>41.18</v>
      </c>
      <c r="G22" s="208">
        <v>50</v>
      </c>
      <c r="H22" s="208">
        <v>7.35</v>
      </c>
      <c r="I22" s="43">
        <f t="shared" si="5"/>
        <v>3.6323000000000003</v>
      </c>
      <c r="J22" s="21"/>
      <c r="K22" s="97">
        <f t="shared" si="2"/>
        <v>68</v>
      </c>
      <c r="L22" s="98">
        <f t="shared" si="6"/>
        <v>38.998000000000005</v>
      </c>
      <c r="M22" s="99">
        <f t="shared" si="0"/>
        <v>57.35</v>
      </c>
      <c r="N22" s="98">
        <f t="shared" si="7"/>
        <v>0.99959999999999993</v>
      </c>
      <c r="O22" s="100">
        <f t="shared" si="1"/>
        <v>1.47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40">
        <v>42</v>
      </c>
      <c r="E23" s="206">
        <v>14.29</v>
      </c>
      <c r="F23" s="206">
        <v>61.9</v>
      </c>
      <c r="G23" s="206">
        <v>21.43</v>
      </c>
      <c r="H23" s="164">
        <v>2.38</v>
      </c>
      <c r="I23" s="43">
        <f t="shared" si="5"/>
        <v>3.1189999999999998</v>
      </c>
      <c r="J23" s="21"/>
      <c r="K23" s="97">
        <f t="shared" si="2"/>
        <v>42</v>
      </c>
      <c r="L23" s="98">
        <f t="shared" si="6"/>
        <v>10.0002</v>
      </c>
      <c r="M23" s="99">
        <f t="shared" si="0"/>
        <v>23.81</v>
      </c>
      <c r="N23" s="98">
        <f t="shared" si="7"/>
        <v>6.0017999999999994</v>
      </c>
      <c r="O23" s="100">
        <f t="shared" si="1"/>
        <v>14.29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40">
        <v>59</v>
      </c>
      <c r="E24" s="144">
        <v>13.56</v>
      </c>
      <c r="F24" s="144">
        <v>57.63</v>
      </c>
      <c r="G24" s="144">
        <v>28.81</v>
      </c>
      <c r="H24" s="144"/>
      <c r="I24" s="43">
        <f t="shared" si="5"/>
        <v>3.1524999999999999</v>
      </c>
      <c r="J24" s="21"/>
      <c r="K24" s="97">
        <f t="shared" si="2"/>
        <v>59</v>
      </c>
      <c r="L24" s="98">
        <f t="shared" si="6"/>
        <v>16.997900000000001</v>
      </c>
      <c r="M24" s="99">
        <f t="shared" si="0"/>
        <v>28.81</v>
      </c>
      <c r="N24" s="98">
        <f t="shared" si="7"/>
        <v>8.0004000000000008</v>
      </c>
      <c r="O24" s="100">
        <f t="shared" si="1"/>
        <v>13.56</v>
      </c>
    </row>
    <row r="25" spans="1:16" s="1" customFormat="1" ht="15" customHeight="1" x14ac:dyDescent="0.25">
      <c r="A25" s="257">
        <v>8</v>
      </c>
      <c r="B25" s="260">
        <v>20550</v>
      </c>
      <c r="C25" s="261" t="s">
        <v>17</v>
      </c>
      <c r="D25" s="342">
        <v>18</v>
      </c>
      <c r="E25" s="144"/>
      <c r="F25" s="144">
        <v>88.89</v>
      </c>
      <c r="G25" s="144">
        <v>11.11</v>
      </c>
      <c r="H25" s="144"/>
      <c r="I25" s="43">
        <f t="shared" si="5"/>
        <v>3.1111</v>
      </c>
      <c r="J25" s="21"/>
      <c r="K25" s="97">
        <f t="shared" si="2"/>
        <v>18</v>
      </c>
      <c r="L25" s="98">
        <f t="shared" si="6"/>
        <v>1.9997999999999998</v>
      </c>
      <c r="M25" s="99">
        <f t="shared" si="0"/>
        <v>11.11</v>
      </c>
      <c r="N25" s="98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57">
        <v>9</v>
      </c>
      <c r="B26" s="48">
        <v>20630</v>
      </c>
      <c r="C26" s="19" t="s">
        <v>18</v>
      </c>
      <c r="D26" s="342">
        <v>40</v>
      </c>
      <c r="E26" s="208">
        <v>12.5</v>
      </c>
      <c r="F26" s="208">
        <v>57.5</v>
      </c>
      <c r="G26" s="208">
        <v>30</v>
      </c>
      <c r="H26" s="144"/>
      <c r="I26" s="43">
        <f t="shared" si="5"/>
        <v>3.1749999999999998</v>
      </c>
      <c r="J26" s="21"/>
      <c r="K26" s="97">
        <f t="shared" si="2"/>
        <v>40</v>
      </c>
      <c r="L26" s="98">
        <f t="shared" si="6"/>
        <v>12</v>
      </c>
      <c r="M26" s="99">
        <f t="shared" si="0"/>
        <v>30</v>
      </c>
      <c r="N26" s="111">
        <f t="shared" si="7"/>
        <v>5</v>
      </c>
      <c r="O26" s="100">
        <f t="shared" si="1"/>
        <v>12.5</v>
      </c>
    </row>
    <row r="27" spans="1:16" s="1" customFormat="1" ht="15" customHeight="1" x14ac:dyDescent="0.25">
      <c r="A27" s="257">
        <v>10</v>
      </c>
      <c r="B27" s="48">
        <v>20810</v>
      </c>
      <c r="C27" s="19" t="s">
        <v>19</v>
      </c>
      <c r="D27" s="342">
        <v>72</v>
      </c>
      <c r="E27" s="208">
        <v>2.78</v>
      </c>
      <c r="F27" s="208">
        <v>50</v>
      </c>
      <c r="G27" s="208">
        <v>47.22</v>
      </c>
      <c r="H27" s="144"/>
      <c r="I27" s="43">
        <f t="shared" si="5"/>
        <v>3.4443999999999999</v>
      </c>
      <c r="J27" s="21"/>
      <c r="K27" s="97">
        <f t="shared" si="2"/>
        <v>72</v>
      </c>
      <c r="L27" s="98">
        <f t="shared" si="6"/>
        <v>33.998400000000004</v>
      </c>
      <c r="M27" s="99">
        <f t="shared" si="0"/>
        <v>47.22</v>
      </c>
      <c r="N27" s="111">
        <f t="shared" si="7"/>
        <v>2.0015999999999998</v>
      </c>
      <c r="O27" s="100">
        <f t="shared" si="1"/>
        <v>2.78</v>
      </c>
    </row>
    <row r="28" spans="1:16" s="1" customFormat="1" ht="15" customHeight="1" x14ac:dyDescent="0.25">
      <c r="A28" s="257">
        <v>11</v>
      </c>
      <c r="B28" s="48">
        <v>20900</v>
      </c>
      <c r="C28" s="19" t="s">
        <v>20</v>
      </c>
      <c r="D28" s="342">
        <v>35</v>
      </c>
      <c r="E28" s="144">
        <v>5.71</v>
      </c>
      <c r="F28" s="144">
        <v>42.86</v>
      </c>
      <c r="G28" s="144">
        <v>48.57</v>
      </c>
      <c r="H28" s="144">
        <v>2.86</v>
      </c>
      <c r="I28" s="43">
        <f t="shared" si="5"/>
        <v>3.4857999999999998</v>
      </c>
      <c r="J28" s="21"/>
      <c r="K28" s="97">
        <f t="shared" si="2"/>
        <v>35</v>
      </c>
      <c r="L28" s="98">
        <f t="shared" si="6"/>
        <v>18.000499999999999</v>
      </c>
      <c r="M28" s="99">
        <f t="shared" si="0"/>
        <v>51.43</v>
      </c>
      <c r="N28" s="111">
        <f t="shared" si="7"/>
        <v>1.9984999999999999</v>
      </c>
      <c r="O28" s="100">
        <f t="shared" si="1"/>
        <v>5.71</v>
      </c>
    </row>
    <row r="29" spans="1:16" s="1" customFormat="1" ht="15" customHeight="1" thickBot="1" x14ac:dyDescent="0.3">
      <c r="A29" s="257">
        <v>12</v>
      </c>
      <c r="B29" s="48">
        <v>21350</v>
      </c>
      <c r="C29" s="19" t="s">
        <v>22</v>
      </c>
      <c r="D29" s="343">
        <v>67</v>
      </c>
      <c r="E29" s="144">
        <v>5.97</v>
      </c>
      <c r="F29" s="144">
        <v>65.67</v>
      </c>
      <c r="G29" s="144">
        <v>25.37</v>
      </c>
      <c r="H29" s="144">
        <v>2.99</v>
      </c>
      <c r="I29" s="43">
        <f t="shared" si="5"/>
        <v>3.2538</v>
      </c>
      <c r="J29" s="21"/>
      <c r="K29" s="97">
        <f t="shared" si="2"/>
        <v>67</v>
      </c>
      <c r="L29" s="98">
        <f t="shared" si="6"/>
        <v>19.001199999999997</v>
      </c>
      <c r="M29" s="99">
        <f t="shared" si="0"/>
        <v>28.36</v>
      </c>
      <c r="N29" s="111">
        <f t="shared" si="7"/>
        <v>3.9999000000000002</v>
      </c>
      <c r="O29" s="100">
        <f t="shared" si="1"/>
        <v>5.97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754</v>
      </c>
      <c r="E30" s="38">
        <v>2.473529411764706</v>
      </c>
      <c r="F30" s="38">
        <v>45.243529411764698</v>
      </c>
      <c r="G30" s="38">
        <v>46.419411764705892</v>
      </c>
      <c r="H30" s="38">
        <v>5.8635294117647057</v>
      </c>
      <c r="I30" s="39">
        <f>AVERAGE(I31:I47)</f>
        <v>3.5567294117647061</v>
      </c>
      <c r="J30" s="21"/>
      <c r="K30" s="384">
        <f t="shared" si="2"/>
        <v>754</v>
      </c>
      <c r="L30" s="385">
        <f>SUM(L31:L47)</f>
        <v>402.00450000000001</v>
      </c>
      <c r="M30" s="386">
        <f t="shared" si="0"/>
        <v>52.282941176470601</v>
      </c>
      <c r="N30" s="385">
        <f>SUM(N31:N47)</f>
        <v>14.9947</v>
      </c>
      <c r="O30" s="387">
        <f t="shared" si="1"/>
        <v>2.473529411764706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44">
        <v>64</v>
      </c>
      <c r="E31" s="208"/>
      <c r="F31" s="208">
        <v>31.25</v>
      </c>
      <c r="G31" s="208">
        <v>56.25</v>
      </c>
      <c r="H31" s="208">
        <v>12.5</v>
      </c>
      <c r="I31" s="42">
        <f t="shared" si="5"/>
        <v>3.8125</v>
      </c>
      <c r="J31" s="7"/>
      <c r="K31" s="93">
        <f t="shared" si="2"/>
        <v>64</v>
      </c>
      <c r="L31" s="94">
        <f t="shared" si="6"/>
        <v>44</v>
      </c>
      <c r="M31" s="95">
        <f t="shared" si="0"/>
        <v>68.75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44">
        <v>51</v>
      </c>
      <c r="E32" s="144"/>
      <c r="F32" s="144">
        <v>45.1</v>
      </c>
      <c r="G32" s="144">
        <v>50.98</v>
      </c>
      <c r="H32" s="144">
        <v>3.92</v>
      </c>
      <c r="I32" s="43">
        <f t="shared" si="5"/>
        <v>3.5882000000000005</v>
      </c>
      <c r="J32" s="7"/>
      <c r="K32" s="97">
        <f t="shared" si="2"/>
        <v>51</v>
      </c>
      <c r="L32" s="98">
        <f t="shared" si="6"/>
        <v>27.999000000000002</v>
      </c>
      <c r="M32" s="99">
        <f t="shared" si="0"/>
        <v>54.9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44">
        <v>62</v>
      </c>
      <c r="E33" s="208">
        <v>1.61</v>
      </c>
      <c r="F33" s="208">
        <v>37.1</v>
      </c>
      <c r="G33" s="208">
        <v>56.45</v>
      </c>
      <c r="H33" s="208">
        <v>4.84</v>
      </c>
      <c r="I33" s="46">
        <f t="shared" si="5"/>
        <v>3.6452000000000004</v>
      </c>
      <c r="J33" s="7"/>
      <c r="K33" s="97">
        <f t="shared" si="2"/>
        <v>62</v>
      </c>
      <c r="L33" s="98">
        <f t="shared" si="6"/>
        <v>37.999800000000008</v>
      </c>
      <c r="M33" s="99">
        <f t="shared" si="0"/>
        <v>61.290000000000006</v>
      </c>
      <c r="N33" s="98">
        <f t="shared" si="7"/>
        <v>0.99820000000000009</v>
      </c>
      <c r="O33" s="100">
        <f t="shared" si="1"/>
        <v>1.61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44">
        <v>47</v>
      </c>
      <c r="E34" s="208"/>
      <c r="F34" s="208">
        <v>40.42</v>
      </c>
      <c r="G34" s="208">
        <v>48.94</v>
      </c>
      <c r="H34" s="274">
        <v>10.64</v>
      </c>
      <c r="I34" s="43">
        <f t="shared" si="5"/>
        <v>3.7021999999999995</v>
      </c>
      <c r="J34" s="7"/>
      <c r="K34" s="97">
        <f t="shared" si="2"/>
        <v>47</v>
      </c>
      <c r="L34" s="98">
        <f t="shared" si="6"/>
        <v>28.002599999999997</v>
      </c>
      <c r="M34" s="99">
        <f t="shared" si="0"/>
        <v>59.58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44">
        <v>89</v>
      </c>
      <c r="E35" s="208">
        <v>1.1200000000000001</v>
      </c>
      <c r="F35" s="208">
        <v>49.44</v>
      </c>
      <c r="G35" s="208">
        <v>46.07</v>
      </c>
      <c r="H35" s="272">
        <v>3.37</v>
      </c>
      <c r="I35" s="43">
        <f t="shared" si="5"/>
        <v>3.5169000000000006</v>
      </c>
      <c r="J35" s="7"/>
      <c r="K35" s="97">
        <f t="shared" si="2"/>
        <v>89</v>
      </c>
      <c r="L35" s="98">
        <f t="shared" si="6"/>
        <v>44.001599999999996</v>
      </c>
      <c r="M35" s="99">
        <f t="shared" si="0"/>
        <v>49.44</v>
      </c>
      <c r="N35" s="98">
        <f t="shared" si="7"/>
        <v>0.99680000000000002</v>
      </c>
      <c r="O35" s="100">
        <f t="shared" si="1"/>
        <v>1.1200000000000001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44">
        <v>17</v>
      </c>
      <c r="E36" s="144">
        <v>5.88</v>
      </c>
      <c r="F36" s="144">
        <v>76.47</v>
      </c>
      <c r="G36" s="144">
        <v>17.649999999999999</v>
      </c>
      <c r="H36" s="144"/>
      <c r="I36" s="43">
        <f t="shared" si="5"/>
        <v>3.1176999999999997</v>
      </c>
      <c r="J36" s="7"/>
      <c r="K36" s="97">
        <f t="shared" si="2"/>
        <v>17</v>
      </c>
      <c r="L36" s="98">
        <f t="shared" si="6"/>
        <v>3.0004999999999997</v>
      </c>
      <c r="M36" s="99">
        <f t="shared" si="0"/>
        <v>17.649999999999999</v>
      </c>
      <c r="N36" s="98">
        <f t="shared" si="7"/>
        <v>0.99959999999999993</v>
      </c>
      <c r="O36" s="100">
        <f t="shared" si="1"/>
        <v>5.88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44">
        <v>31</v>
      </c>
      <c r="E37" s="208"/>
      <c r="F37" s="208">
        <v>45.16</v>
      </c>
      <c r="G37" s="208">
        <v>45.16</v>
      </c>
      <c r="H37" s="144">
        <v>9.68</v>
      </c>
      <c r="I37" s="43">
        <f t="shared" si="5"/>
        <v>3.6452</v>
      </c>
      <c r="J37" s="7"/>
      <c r="K37" s="97">
        <f t="shared" si="2"/>
        <v>31</v>
      </c>
      <c r="L37" s="98">
        <f t="shared" si="6"/>
        <v>17.000399999999999</v>
      </c>
      <c r="M37" s="99">
        <f t="shared" si="0"/>
        <v>54.839999999999996</v>
      </c>
      <c r="N37" s="111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44">
        <v>20</v>
      </c>
      <c r="E38" s="144"/>
      <c r="F38" s="144">
        <v>30</v>
      </c>
      <c r="G38" s="144">
        <v>60</v>
      </c>
      <c r="H38" s="144">
        <v>10</v>
      </c>
      <c r="I38" s="43">
        <f t="shared" si="5"/>
        <v>3.8</v>
      </c>
      <c r="J38" s="7"/>
      <c r="K38" s="97">
        <f t="shared" si="2"/>
        <v>20</v>
      </c>
      <c r="L38" s="98">
        <f t="shared" si="6"/>
        <v>14</v>
      </c>
      <c r="M38" s="99">
        <f t="shared" si="0"/>
        <v>70</v>
      </c>
      <c r="N38" s="111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44">
        <v>26</v>
      </c>
      <c r="E39" s="144"/>
      <c r="F39" s="144">
        <v>38.46</v>
      </c>
      <c r="G39" s="144">
        <v>53.85</v>
      </c>
      <c r="H39" s="144">
        <v>7.69</v>
      </c>
      <c r="I39" s="43">
        <f t="shared" si="5"/>
        <v>3.6922999999999995</v>
      </c>
      <c r="J39" s="7"/>
      <c r="K39" s="97">
        <f t="shared" si="2"/>
        <v>26</v>
      </c>
      <c r="L39" s="98">
        <f t="shared" si="6"/>
        <v>16.000399999999999</v>
      </c>
      <c r="M39" s="99">
        <f t="shared" si="0"/>
        <v>61.54</v>
      </c>
      <c r="N39" s="111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57">
        <v>10</v>
      </c>
      <c r="B40" s="260">
        <v>30500</v>
      </c>
      <c r="C40" s="259" t="s">
        <v>30</v>
      </c>
      <c r="D40" s="345">
        <v>28</v>
      </c>
      <c r="E40" s="144">
        <v>14.29</v>
      </c>
      <c r="F40" s="144">
        <v>42.85</v>
      </c>
      <c r="G40" s="144">
        <v>39.29</v>
      </c>
      <c r="H40" s="144">
        <v>3.57</v>
      </c>
      <c r="I40" s="43">
        <f t="shared" si="5"/>
        <v>3.3213999999999997</v>
      </c>
      <c r="J40" s="7"/>
      <c r="K40" s="97">
        <f t="shared" si="2"/>
        <v>28</v>
      </c>
      <c r="L40" s="98">
        <f t="shared" si="6"/>
        <v>12.0008</v>
      </c>
      <c r="M40" s="99">
        <f t="shared" si="0"/>
        <v>42.86</v>
      </c>
      <c r="N40" s="111">
        <f t="shared" si="7"/>
        <v>4.0011999999999999</v>
      </c>
      <c r="O40" s="100">
        <f t="shared" si="1"/>
        <v>14.29</v>
      </c>
    </row>
    <row r="41" spans="1:15" s="1" customFormat="1" ht="15" customHeight="1" x14ac:dyDescent="0.25">
      <c r="A41" s="257">
        <v>11</v>
      </c>
      <c r="B41" s="48">
        <v>30530</v>
      </c>
      <c r="C41" s="19" t="s">
        <v>31</v>
      </c>
      <c r="D41" s="345">
        <v>39</v>
      </c>
      <c r="E41" s="144">
        <v>2.56</v>
      </c>
      <c r="F41" s="144">
        <v>64.099999999999994</v>
      </c>
      <c r="G41" s="144">
        <v>33.33</v>
      </c>
      <c r="H41" s="144"/>
      <c r="I41" s="43">
        <f t="shared" si="5"/>
        <v>3.3073999999999999</v>
      </c>
      <c r="J41" s="7"/>
      <c r="K41" s="97">
        <f t="shared" si="2"/>
        <v>39</v>
      </c>
      <c r="L41" s="98">
        <f t="shared" si="6"/>
        <v>12.998699999999999</v>
      </c>
      <c r="M41" s="99">
        <f t="shared" si="0"/>
        <v>33.33</v>
      </c>
      <c r="N41" s="111">
        <f t="shared" si="7"/>
        <v>0.99840000000000007</v>
      </c>
      <c r="O41" s="100">
        <f t="shared" si="1"/>
        <v>2.56</v>
      </c>
    </row>
    <row r="42" spans="1:15" s="1" customFormat="1" ht="15" customHeight="1" x14ac:dyDescent="0.25">
      <c r="A42" s="257">
        <v>12</v>
      </c>
      <c r="B42" s="48">
        <v>30640</v>
      </c>
      <c r="C42" s="19" t="s">
        <v>32</v>
      </c>
      <c r="D42" s="345">
        <v>36</v>
      </c>
      <c r="E42" s="208">
        <v>2.78</v>
      </c>
      <c r="F42" s="208">
        <v>27.78</v>
      </c>
      <c r="G42" s="208">
        <v>52.78</v>
      </c>
      <c r="H42" s="208">
        <v>16.670000000000002</v>
      </c>
      <c r="I42" s="43">
        <f t="shared" si="5"/>
        <v>3.8336999999999999</v>
      </c>
      <c r="J42" s="7"/>
      <c r="K42" s="97">
        <f t="shared" si="2"/>
        <v>36</v>
      </c>
      <c r="L42" s="98">
        <f t="shared" si="6"/>
        <v>25.002000000000002</v>
      </c>
      <c r="M42" s="99">
        <f t="shared" si="0"/>
        <v>69.45</v>
      </c>
      <c r="N42" s="111">
        <f t="shared" si="7"/>
        <v>1.0007999999999999</v>
      </c>
      <c r="O42" s="100">
        <f t="shared" si="1"/>
        <v>2.78</v>
      </c>
    </row>
    <row r="43" spans="1:15" s="1" customFormat="1" ht="15" customHeight="1" x14ac:dyDescent="0.25">
      <c r="A43" s="257">
        <v>13</v>
      </c>
      <c r="B43" s="48">
        <v>30650</v>
      </c>
      <c r="C43" s="19" t="s">
        <v>33</v>
      </c>
      <c r="D43" s="345">
        <v>35</v>
      </c>
      <c r="E43" s="144">
        <v>11.43</v>
      </c>
      <c r="F43" s="144">
        <v>48.57</v>
      </c>
      <c r="G43" s="144">
        <v>40</v>
      </c>
      <c r="H43" s="144"/>
      <c r="I43" s="43">
        <f t="shared" si="5"/>
        <v>3.2856999999999998</v>
      </c>
      <c r="J43" s="7"/>
      <c r="K43" s="97">
        <f t="shared" si="2"/>
        <v>35</v>
      </c>
      <c r="L43" s="98">
        <f t="shared" si="6"/>
        <v>14</v>
      </c>
      <c r="M43" s="99">
        <f t="shared" si="0"/>
        <v>40</v>
      </c>
      <c r="N43" s="98">
        <f t="shared" si="7"/>
        <v>4.0004999999999997</v>
      </c>
      <c r="O43" s="100">
        <f t="shared" si="1"/>
        <v>11.43</v>
      </c>
    </row>
    <row r="44" spans="1:15" s="1" customFormat="1" ht="15" customHeight="1" x14ac:dyDescent="0.25">
      <c r="A44" s="257">
        <v>14</v>
      </c>
      <c r="B44" s="48">
        <v>30790</v>
      </c>
      <c r="C44" s="19" t="s">
        <v>34</v>
      </c>
      <c r="D44" s="345">
        <v>11</v>
      </c>
      <c r="E44" s="208"/>
      <c r="F44" s="208">
        <v>54.55</v>
      </c>
      <c r="G44" s="208">
        <v>45.45</v>
      </c>
      <c r="H44" s="208"/>
      <c r="I44" s="43">
        <f t="shared" si="5"/>
        <v>3.4544999999999999</v>
      </c>
      <c r="J44" s="7"/>
      <c r="K44" s="97">
        <f t="shared" si="2"/>
        <v>11</v>
      </c>
      <c r="L44" s="98">
        <f t="shared" si="6"/>
        <v>4.9995000000000003</v>
      </c>
      <c r="M44" s="99">
        <f t="shared" si="0"/>
        <v>45.45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57">
        <v>15</v>
      </c>
      <c r="B45" s="48">
        <v>30890</v>
      </c>
      <c r="C45" s="19" t="s">
        <v>35</v>
      </c>
      <c r="D45" s="346">
        <v>12</v>
      </c>
      <c r="E45" s="144"/>
      <c r="F45" s="144">
        <v>41.67</v>
      </c>
      <c r="G45" s="144">
        <v>50</v>
      </c>
      <c r="H45" s="144">
        <v>8.33</v>
      </c>
      <c r="I45" s="43">
        <f t="shared" si="5"/>
        <v>3.6665999999999999</v>
      </c>
      <c r="J45" s="7"/>
      <c r="K45" s="97">
        <f t="shared" si="2"/>
        <v>12</v>
      </c>
      <c r="L45" s="98">
        <f t="shared" si="6"/>
        <v>6.9996</v>
      </c>
      <c r="M45" s="99">
        <f t="shared" si="0"/>
        <v>58.33</v>
      </c>
      <c r="N45" s="111">
        <f t="shared" si="7"/>
        <v>0</v>
      </c>
      <c r="O45" s="100">
        <f t="shared" si="1"/>
        <v>0</v>
      </c>
    </row>
    <row r="46" spans="1:15" s="1" customFormat="1" ht="15" customHeight="1" x14ac:dyDescent="0.25">
      <c r="A46" s="257">
        <v>16</v>
      </c>
      <c r="B46" s="260">
        <v>30940</v>
      </c>
      <c r="C46" s="261" t="s">
        <v>36</v>
      </c>
      <c r="D46" s="346">
        <v>102</v>
      </c>
      <c r="E46" s="144"/>
      <c r="F46" s="144">
        <v>50.98</v>
      </c>
      <c r="G46" s="144">
        <v>44.12</v>
      </c>
      <c r="H46" s="144">
        <v>4.9000000000000004</v>
      </c>
      <c r="I46" s="43">
        <f t="shared" si="5"/>
        <v>3.5391999999999997</v>
      </c>
      <c r="J46" s="7"/>
      <c r="K46" s="97">
        <f t="shared" si="2"/>
        <v>102</v>
      </c>
      <c r="L46" s="98">
        <f t="shared" si="6"/>
        <v>50.000399999999999</v>
      </c>
      <c r="M46" s="99">
        <f t="shared" si="0"/>
        <v>49.019999999999996</v>
      </c>
      <c r="N46" s="111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57">
        <v>17</v>
      </c>
      <c r="B47" s="48">
        <v>31480</v>
      </c>
      <c r="C47" s="19" t="s">
        <v>38</v>
      </c>
      <c r="D47" s="347">
        <v>84</v>
      </c>
      <c r="E47" s="144">
        <v>2.38</v>
      </c>
      <c r="F47" s="144">
        <v>45.24</v>
      </c>
      <c r="G47" s="144">
        <v>48.81</v>
      </c>
      <c r="H47" s="144">
        <v>3.57</v>
      </c>
      <c r="I47" s="43">
        <f t="shared" si="5"/>
        <v>3.5357000000000003</v>
      </c>
      <c r="J47" s="7"/>
      <c r="K47" s="97">
        <f t="shared" si="2"/>
        <v>84</v>
      </c>
      <c r="L47" s="98">
        <f t="shared" si="6"/>
        <v>43.999200000000002</v>
      </c>
      <c r="M47" s="99">
        <f t="shared" si="0"/>
        <v>52.38</v>
      </c>
      <c r="N47" s="98">
        <f t="shared" si="7"/>
        <v>1.9991999999999999</v>
      </c>
      <c r="O47" s="100">
        <f t="shared" si="1"/>
        <v>2.38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784</v>
      </c>
      <c r="E48" s="82">
        <v>2.5747368421052634</v>
      </c>
      <c r="F48" s="82">
        <v>40.93684210526316</v>
      </c>
      <c r="G48" s="82">
        <v>49.758421052631583</v>
      </c>
      <c r="H48" s="82">
        <v>6.7305263157894739</v>
      </c>
      <c r="I48" s="41">
        <f>AVERAGE(I49:I67)</f>
        <v>3.606463157894737</v>
      </c>
      <c r="J48" s="21"/>
      <c r="K48" s="384">
        <f t="shared" si="2"/>
        <v>784</v>
      </c>
      <c r="L48" s="385">
        <f>SUM(L49:L67)</f>
        <v>468.99569999999994</v>
      </c>
      <c r="M48" s="386">
        <f t="shared" si="0"/>
        <v>56.488947368421059</v>
      </c>
      <c r="N48" s="385">
        <f>SUM(N49:N67)</f>
        <v>14.003900000000002</v>
      </c>
      <c r="O48" s="387">
        <f t="shared" si="1"/>
        <v>2.5747368421052634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49">
        <v>98</v>
      </c>
      <c r="E49" s="208"/>
      <c r="F49" s="208">
        <v>14.29</v>
      </c>
      <c r="G49" s="208">
        <v>73.47</v>
      </c>
      <c r="H49" s="208">
        <v>12.24</v>
      </c>
      <c r="I49" s="42">
        <f t="shared" si="5"/>
        <v>3.9794999999999998</v>
      </c>
      <c r="J49" s="21"/>
      <c r="K49" s="93">
        <f t="shared" si="2"/>
        <v>98</v>
      </c>
      <c r="L49" s="94">
        <f t="shared" si="6"/>
        <v>83.995800000000003</v>
      </c>
      <c r="M49" s="95">
        <f t="shared" si="0"/>
        <v>85.71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48">
        <v>27</v>
      </c>
      <c r="E50" s="144"/>
      <c r="F50" s="144">
        <v>11.11</v>
      </c>
      <c r="G50" s="144">
        <v>74.069999999999993</v>
      </c>
      <c r="H50" s="144">
        <v>14.81</v>
      </c>
      <c r="I50" s="43">
        <f t="shared" si="5"/>
        <v>4.0366</v>
      </c>
      <c r="J50" s="21"/>
      <c r="K50" s="97">
        <f t="shared" si="2"/>
        <v>27</v>
      </c>
      <c r="L50" s="98">
        <f t="shared" si="6"/>
        <v>23.997599999999998</v>
      </c>
      <c r="M50" s="99">
        <f t="shared" si="0"/>
        <v>88.88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48">
        <v>81</v>
      </c>
      <c r="E51" s="144"/>
      <c r="F51" s="144">
        <v>29.63</v>
      </c>
      <c r="G51" s="144">
        <v>61.73</v>
      </c>
      <c r="H51" s="144">
        <v>8.64</v>
      </c>
      <c r="I51" s="43">
        <f t="shared" si="5"/>
        <v>3.7900999999999998</v>
      </c>
      <c r="J51" s="21"/>
      <c r="K51" s="97">
        <f t="shared" si="2"/>
        <v>81</v>
      </c>
      <c r="L51" s="98">
        <f t="shared" si="6"/>
        <v>56.999700000000004</v>
      </c>
      <c r="M51" s="99">
        <f t="shared" si="0"/>
        <v>70.37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48">
        <v>90</v>
      </c>
      <c r="E52" s="144">
        <v>1.1100000000000001</v>
      </c>
      <c r="F52" s="144">
        <v>42.22</v>
      </c>
      <c r="G52" s="144">
        <v>47.78</v>
      </c>
      <c r="H52" s="144">
        <v>8.89</v>
      </c>
      <c r="I52" s="43">
        <f t="shared" si="5"/>
        <v>3.6444999999999999</v>
      </c>
      <c r="J52" s="21"/>
      <c r="K52" s="97">
        <f t="shared" si="2"/>
        <v>90</v>
      </c>
      <c r="L52" s="98">
        <f t="shared" si="6"/>
        <v>51.003</v>
      </c>
      <c r="M52" s="99">
        <f t="shared" si="0"/>
        <v>56.67</v>
      </c>
      <c r="N52" s="98">
        <f t="shared" si="7"/>
        <v>0.99900000000000011</v>
      </c>
      <c r="O52" s="100">
        <f t="shared" si="1"/>
        <v>1.1100000000000001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48">
        <v>70</v>
      </c>
      <c r="E53" s="208">
        <v>1.43</v>
      </c>
      <c r="F53" s="208">
        <v>35.71</v>
      </c>
      <c r="G53" s="208">
        <v>51.43</v>
      </c>
      <c r="H53" s="208">
        <v>11.43</v>
      </c>
      <c r="I53" s="43">
        <f t="shared" si="5"/>
        <v>3.7285999999999997</v>
      </c>
      <c r="J53" s="21"/>
      <c r="K53" s="97">
        <f t="shared" si="2"/>
        <v>70</v>
      </c>
      <c r="L53" s="98">
        <f t="shared" si="6"/>
        <v>44.001999999999995</v>
      </c>
      <c r="M53" s="99">
        <f t="shared" si="0"/>
        <v>62.86</v>
      </c>
      <c r="N53" s="98">
        <f t="shared" si="7"/>
        <v>1.0009999999999999</v>
      </c>
      <c r="O53" s="100">
        <f t="shared" si="1"/>
        <v>1.43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48">
        <v>48</v>
      </c>
      <c r="E54" s="208"/>
      <c r="F54" s="208">
        <v>41.67</v>
      </c>
      <c r="G54" s="208">
        <v>52.08</v>
      </c>
      <c r="H54" s="208">
        <v>6.25</v>
      </c>
      <c r="I54" s="43">
        <f t="shared" si="5"/>
        <v>3.6457999999999999</v>
      </c>
      <c r="J54" s="21"/>
      <c r="K54" s="97">
        <f t="shared" si="2"/>
        <v>48</v>
      </c>
      <c r="L54" s="98">
        <f t="shared" si="6"/>
        <v>27.9984</v>
      </c>
      <c r="M54" s="99">
        <f t="shared" si="0"/>
        <v>58.33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48">
        <v>12</v>
      </c>
      <c r="E55" s="144"/>
      <c r="F55" s="144">
        <v>16.670000000000002</v>
      </c>
      <c r="G55" s="144">
        <v>75</v>
      </c>
      <c r="H55" s="144">
        <v>8.33</v>
      </c>
      <c r="I55" s="43">
        <f t="shared" si="5"/>
        <v>3.9165999999999999</v>
      </c>
      <c r="J55" s="21"/>
      <c r="K55" s="97">
        <f t="shared" si="2"/>
        <v>12</v>
      </c>
      <c r="L55" s="98">
        <f t="shared" si="6"/>
        <v>9.9996000000000009</v>
      </c>
      <c r="M55" s="99">
        <f t="shared" si="0"/>
        <v>83.33</v>
      </c>
      <c r="N55" s="111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48">
        <v>28</v>
      </c>
      <c r="E56" s="144"/>
      <c r="F56" s="144">
        <v>64.290000000000006</v>
      </c>
      <c r="G56" s="144">
        <v>35.71</v>
      </c>
      <c r="H56" s="144"/>
      <c r="I56" s="43">
        <f t="shared" si="5"/>
        <v>3.3571000000000004</v>
      </c>
      <c r="J56" s="21"/>
      <c r="K56" s="97">
        <f t="shared" si="2"/>
        <v>28</v>
      </c>
      <c r="L56" s="98">
        <f t="shared" si="6"/>
        <v>9.9987999999999992</v>
      </c>
      <c r="M56" s="99">
        <f t="shared" si="0"/>
        <v>35.71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48">
        <v>43</v>
      </c>
      <c r="E57" s="208">
        <v>11.63</v>
      </c>
      <c r="F57" s="208">
        <v>53.49</v>
      </c>
      <c r="G57" s="208">
        <v>34.880000000000003</v>
      </c>
      <c r="H57" s="144"/>
      <c r="I57" s="43">
        <f t="shared" si="5"/>
        <v>3.2324999999999999</v>
      </c>
      <c r="J57" s="21"/>
      <c r="K57" s="97">
        <f t="shared" si="2"/>
        <v>43</v>
      </c>
      <c r="L57" s="98">
        <f t="shared" si="6"/>
        <v>14.998400000000002</v>
      </c>
      <c r="M57" s="99">
        <f t="shared" si="0"/>
        <v>34.880000000000003</v>
      </c>
      <c r="N57" s="111">
        <f t="shared" si="7"/>
        <v>5.0009000000000006</v>
      </c>
      <c r="O57" s="100">
        <f t="shared" si="1"/>
        <v>11.63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48">
        <v>13</v>
      </c>
      <c r="E58" s="208"/>
      <c r="F58" s="208">
        <v>69.23</v>
      </c>
      <c r="G58" s="208">
        <v>30.77</v>
      </c>
      <c r="H58" s="144"/>
      <c r="I58" s="43">
        <f t="shared" si="5"/>
        <v>3.3076999999999996</v>
      </c>
      <c r="J58" s="21"/>
      <c r="K58" s="97">
        <f t="shared" si="2"/>
        <v>13</v>
      </c>
      <c r="L58" s="98">
        <f t="shared" si="6"/>
        <v>4.0000999999999998</v>
      </c>
      <c r="M58" s="99">
        <f t="shared" si="0"/>
        <v>30.77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48">
        <v>12</v>
      </c>
      <c r="E59" s="144">
        <v>25</v>
      </c>
      <c r="F59" s="144">
        <v>58.33</v>
      </c>
      <c r="G59" s="144">
        <v>8.33</v>
      </c>
      <c r="H59" s="144">
        <v>8.33</v>
      </c>
      <c r="I59" s="43">
        <f t="shared" si="5"/>
        <v>2.9995999999999996</v>
      </c>
      <c r="J59" s="21"/>
      <c r="K59" s="97">
        <f t="shared" si="2"/>
        <v>12</v>
      </c>
      <c r="L59" s="98">
        <f t="shared" si="6"/>
        <v>1.9992000000000001</v>
      </c>
      <c r="M59" s="99">
        <f t="shared" si="0"/>
        <v>16.66</v>
      </c>
      <c r="N59" s="98">
        <f t="shared" si="7"/>
        <v>3</v>
      </c>
      <c r="O59" s="100">
        <f t="shared" si="1"/>
        <v>25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48">
        <v>16</v>
      </c>
      <c r="E60" s="144"/>
      <c r="F60" s="144">
        <v>62.5</v>
      </c>
      <c r="G60" s="144">
        <v>37.5</v>
      </c>
      <c r="H60" s="144"/>
      <c r="I60" s="43">
        <f t="shared" si="5"/>
        <v>3.375</v>
      </c>
      <c r="J60" s="21"/>
      <c r="K60" s="97">
        <f t="shared" si="2"/>
        <v>16</v>
      </c>
      <c r="L60" s="98">
        <f t="shared" si="6"/>
        <v>6</v>
      </c>
      <c r="M60" s="99">
        <f t="shared" si="0"/>
        <v>37.5</v>
      </c>
      <c r="N60" s="98">
        <f t="shared" si="7"/>
        <v>0</v>
      </c>
      <c r="O60" s="100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48">
        <v>56</v>
      </c>
      <c r="E61" s="144"/>
      <c r="F61" s="144">
        <v>39.29</v>
      </c>
      <c r="G61" s="144">
        <v>60.71</v>
      </c>
      <c r="H61" s="144"/>
      <c r="I61" s="43">
        <f t="shared" si="5"/>
        <v>3.6071000000000004</v>
      </c>
      <c r="J61" s="21"/>
      <c r="K61" s="97">
        <f t="shared" si="2"/>
        <v>56</v>
      </c>
      <c r="L61" s="98">
        <f t="shared" si="6"/>
        <v>33.997600000000006</v>
      </c>
      <c r="M61" s="99">
        <f t="shared" si="0"/>
        <v>60.71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48">
        <v>5</v>
      </c>
      <c r="E62" s="208"/>
      <c r="F62" s="208">
        <v>40</v>
      </c>
      <c r="G62" s="144">
        <v>40</v>
      </c>
      <c r="H62" s="144">
        <v>20</v>
      </c>
      <c r="I62" s="43">
        <f t="shared" si="5"/>
        <v>3.8</v>
      </c>
      <c r="J62" s="21"/>
      <c r="K62" s="97">
        <f t="shared" si="2"/>
        <v>5</v>
      </c>
      <c r="L62" s="98">
        <f t="shared" si="6"/>
        <v>3</v>
      </c>
      <c r="M62" s="99">
        <f t="shared" si="0"/>
        <v>60</v>
      </c>
      <c r="N62" s="111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48">
        <v>28</v>
      </c>
      <c r="E63" s="144"/>
      <c r="F63" s="144">
        <v>14.29</v>
      </c>
      <c r="G63" s="144">
        <v>71.430000000000007</v>
      </c>
      <c r="H63" s="144">
        <v>14.29</v>
      </c>
      <c r="I63" s="43">
        <f t="shared" si="5"/>
        <v>4.0004</v>
      </c>
      <c r="J63" s="21"/>
      <c r="K63" s="97">
        <f t="shared" si="2"/>
        <v>28</v>
      </c>
      <c r="L63" s="98">
        <f t="shared" si="6"/>
        <v>24.0016</v>
      </c>
      <c r="M63" s="99">
        <f t="shared" si="0"/>
        <v>85.72</v>
      </c>
      <c r="N63" s="111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48">
        <v>30</v>
      </c>
      <c r="E64" s="208">
        <v>6.67</v>
      </c>
      <c r="F64" s="208">
        <v>46.67</v>
      </c>
      <c r="G64" s="272">
        <v>40</v>
      </c>
      <c r="H64" s="272">
        <v>6.67</v>
      </c>
      <c r="I64" s="43">
        <f t="shared" si="5"/>
        <v>3.4670000000000005</v>
      </c>
      <c r="J64" s="21"/>
      <c r="K64" s="97">
        <f t="shared" si="2"/>
        <v>30</v>
      </c>
      <c r="L64" s="98">
        <f t="shared" si="6"/>
        <v>14.001000000000001</v>
      </c>
      <c r="M64" s="99">
        <f t="shared" si="0"/>
        <v>46.67</v>
      </c>
      <c r="N64" s="111">
        <f t="shared" si="7"/>
        <v>2.0009999999999999</v>
      </c>
      <c r="O64" s="100">
        <f t="shared" si="1"/>
        <v>6.67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48">
        <v>65</v>
      </c>
      <c r="E65" s="208">
        <v>3.08</v>
      </c>
      <c r="F65" s="208">
        <v>63.08</v>
      </c>
      <c r="G65" s="208">
        <v>33.85</v>
      </c>
      <c r="H65" s="272"/>
      <c r="I65" s="43">
        <f t="shared" si="5"/>
        <v>3.3080000000000003</v>
      </c>
      <c r="J65" s="21"/>
      <c r="K65" s="97">
        <f t="shared" si="2"/>
        <v>65</v>
      </c>
      <c r="L65" s="98">
        <f t="shared" si="6"/>
        <v>22.002500000000001</v>
      </c>
      <c r="M65" s="99">
        <f t="shared" si="0"/>
        <v>33.85</v>
      </c>
      <c r="N65" s="111">
        <f t="shared" si="7"/>
        <v>2.0020000000000002</v>
      </c>
      <c r="O65" s="100">
        <f t="shared" si="1"/>
        <v>3.08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50">
        <v>50</v>
      </c>
      <c r="E66" s="208"/>
      <c r="F66" s="208">
        <v>42</v>
      </c>
      <c r="G66" s="208">
        <v>50</v>
      </c>
      <c r="H66" s="208">
        <v>8</v>
      </c>
      <c r="I66" s="46">
        <f t="shared" si="5"/>
        <v>3.66</v>
      </c>
      <c r="J66" s="21"/>
      <c r="K66" s="97">
        <f t="shared" si="2"/>
        <v>50</v>
      </c>
      <c r="L66" s="98">
        <f t="shared" si="6"/>
        <v>29</v>
      </c>
      <c r="M66" s="99">
        <f t="shared" si="0"/>
        <v>58</v>
      </c>
      <c r="N66" s="111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48">
        <v>12</v>
      </c>
      <c r="E67" s="208"/>
      <c r="F67" s="208">
        <v>33.33</v>
      </c>
      <c r="G67" s="208">
        <v>66.67</v>
      </c>
      <c r="H67" s="208"/>
      <c r="I67" s="43">
        <f t="shared" si="5"/>
        <v>3.6667000000000001</v>
      </c>
      <c r="J67" s="21"/>
      <c r="K67" s="101">
        <f t="shared" si="2"/>
        <v>12</v>
      </c>
      <c r="L67" s="102">
        <f t="shared" si="6"/>
        <v>8.0003999999999991</v>
      </c>
      <c r="M67" s="103">
        <f t="shared" si="0"/>
        <v>66.67</v>
      </c>
      <c r="N67" s="150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702</v>
      </c>
      <c r="E68" s="38">
        <v>0.8915384615384615</v>
      </c>
      <c r="F68" s="38">
        <v>40.071538461538459</v>
      </c>
      <c r="G68" s="38">
        <v>51.690000000000012</v>
      </c>
      <c r="H68" s="38">
        <v>7.3469230769230762</v>
      </c>
      <c r="I68" s="39">
        <f>AVERAGE(I69:I82)</f>
        <v>3.6549230769230765</v>
      </c>
      <c r="J68" s="21"/>
      <c r="K68" s="384">
        <f t="shared" ref="K68:K123" si="11">D68</f>
        <v>702</v>
      </c>
      <c r="L68" s="385">
        <f>SUM(L69:L82)</f>
        <v>419.0016</v>
      </c>
      <c r="M68" s="386">
        <f t="shared" si="0"/>
        <v>59.036923076923088</v>
      </c>
      <c r="N68" s="385">
        <f>SUM(N69:N82)</f>
        <v>5.9980000000000002</v>
      </c>
      <c r="O68" s="387">
        <f t="shared" si="1"/>
        <v>0.8915384615384615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51">
        <v>80</v>
      </c>
      <c r="E69" s="208"/>
      <c r="F69" s="208">
        <v>23.75</v>
      </c>
      <c r="G69" s="208">
        <v>63.75</v>
      </c>
      <c r="H69" s="208">
        <v>12.5</v>
      </c>
      <c r="I69" s="43">
        <f t="shared" si="5"/>
        <v>3.8875000000000002</v>
      </c>
      <c r="J69" s="21"/>
      <c r="K69" s="93">
        <f t="shared" si="11"/>
        <v>80</v>
      </c>
      <c r="L69" s="94">
        <f t="shared" si="6"/>
        <v>61</v>
      </c>
      <c r="M69" s="95">
        <f t="shared" si="0"/>
        <v>76.25</v>
      </c>
      <c r="N69" s="94">
        <f t="shared" si="7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51">
        <v>62</v>
      </c>
      <c r="E70" s="208"/>
      <c r="F70" s="208">
        <v>38.71</v>
      </c>
      <c r="G70" s="208">
        <v>48.39</v>
      </c>
      <c r="H70" s="272">
        <v>12.9</v>
      </c>
      <c r="I70" s="43">
        <f t="shared" ref="I70:I123" si="12">(E70*2+F70*3+G70*4+H70*5)/100</f>
        <v>3.7418999999999998</v>
      </c>
      <c r="J70" s="21"/>
      <c r="K70" s="97">
        <f t="shared" si="11"/>
        <v>62</v>
      </c>
      <c r="L70" s="98">
        <f t="shared" ref="L70:L123" si="13">M70*K70/100</f>
        <v>37.9998</v>
      </c>
      <c r="M70" s="99">
        <f t="shared" ref="M70:M123" si="14">G70+H70</f>
        <v>61.29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51">
        <v>53</v>
      </c>
      <c r="E71" s="144"/>
      <c r="F71" s="144">
        <v>18.87</v>
      </c>
      <c r="G71" s="144">
        <v>64.150000000000006</v>
      </c>
      <c r="H71" s="144">
        <v>16.98</v>
      </c>
      <c r="I71" s="43">
        <f t="shared" si="12"/>
        <v>3.9811000000000001</v>
      </c>
      <c r="J71" s="21"/>
      <c r="K71" s="97">
        <f t="shared" si="11"/>
        <v>53</v>
      </c>
      <c r="L71" s="98">
        <f t="shared" si="13"/>
        <v>42.998900000000006</v>
      </c>
      <c r="M71" s="99">
        <f t="shared" si="14"/>
        <v>81.13000000000001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51">
        <v>38</v>
      </c>
      <c r="E72" s="144"/>
      <c r="F72" s="144">
        <v>44.74</v>
      </c>
      <c r="G72" s="144">
        <v>42.11</v>
      </c>
      <c r="H72" s="144">
        <v>13.16</v>
      </c>
      <c r="I72" s="43">
        <f t="shared" si="12"/>
        <v>3.6845999999999997</v>
      </c>
      <c r="J72" s="21"/>
      <c r="K72" s="97">
        <f t="shared" si="11"/>
        <v>38</v>
      </c>
      <c r="L72" s="98">
        <f t="shared" si="13"/>
        <v>21.002599999999997</v>
      </c>
      <c r="M72" s="99">
        <f t="shared" si="14"/>
        <v>55.269999999999996</v>
      </c>
      <c r="N72" s="111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51">
        <v>49</v>
      </c>
      <c r="E73" s="208"/>
      <c r="F73" s="208">
        <v>24.49</v>
      </c>
      <c r="G73" s="208">
        <v>67.349999999999994</v>
      </c>
      <c r="H73" s="144">
        <v>8.16</v>
      </c>
      <c r="I73" s="43">
        <f t="shared" si="12"/>
        <v>3.8367</v>
      </c>
      <c r="J73" s="21"/>
      <c r="K73" s="97">
        <f t="shared" si="11"/>
        <v>49</v>
      </c>
      <c r="L73" s="98">
        <f t="shared" si="13"/>
        <v>36.999899999999997</v>
      </c>
      <c r="M73" s="99">
        <f t="shared" si="14"/>
        <v>75.509999999999991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51">
        <v>55</v>
      </c>
      <c r="E74" s="144">
        <v>5.45</v>
      </c>
      <c r="F74" s="144">
        <v>52.73</v>
      </c>
      <c r="G74" s="144">
        <v>41.82</v>
      </c>
      <c r="H74" s="144"/>
      <c r="I74" s="43">
        <f t="shared" si="12"/>
        <v>3.3637000000000001</v>
      </c>
      <c r="J74" s="21"/>
      <c r="K74" s="97">
        <f t="shared" si="11"/>
        <v>55</v>
      </c>
      <c r="L74" s="98">
        <f t="shared" si="13"/>
        <v>23.000999999999998</v>
      </c>
      <c r="M74" s="99">
        <f t="shared" si="14"/>
        <v>41.82</v>
      </c>
      <c r="N74" s="98">
        <f t="shared" si="15"/>
        <v>2.9975000000000001</v>
      </c>
      <c r="O74" s="100">
        <f t="shared" si="16"/>
        <v>5.45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51">
        <v>38</v>
      </c>
      <c r="E75" s="144"/>
      <c r="F75" s="144">
        <v>28.95</v>
      </c>
      <c r="G75" s="144">
        <v>71.05</v>
      </c>
      <c r="H75" s="144"/>
      <c r="I75" s="43">
        <f t="shared" si="12"/>
        <v>3.7104999999999997</v>
      </c>
      <c r="J75" s="21"/>
      <c r="K75" s="97">
        <f t="shared" si="11"/>
        <v>38</v>
      </c>
      <c r="L75" s="98">
        <f t="shared" si="13"/>
        <v>26.999000000000002</v>
      </c>
      <c r="M75" s="99">
        <f t="shared" si="14"/>
        <v>71.05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51">
        <v>51</v>
      </c>
      <c r="E76" s="206">
        <v>1.96</v>
      </c>
      <c r="F76" s="206">
        <v>60.79</v>
      </c>
      <c r="G76" s="206">
        <v>35.29</v>
      </c>
      <c r="H76" s="272">
        <v>1.96</v>
      </c>
      <c r="I76" s="43">
        <f t="shared" si="12"/>
        <v>3.3725000000000001</v>
      </c>
      <c r="J76" s="21"/>
      <c r="K76" s="97">
        <f t="shared" si="11"/>
        <v>51</v>
      </c>
      <c r="L76" s="98">
        <f t="shared" si="13"/>
        <v>18.997499999999999</v>
      </c>
      <c r="M76" s="99">
        <f t="shared" si="14"/>
        <v>37.25</v>
      </c>
      <c r="N76" s="98">
        <f t="shared" si="15"/>
        <v>0.99959999999999993</v>
      </c>
      <c r="O76" s="100">
        <f t="shared" si="16"/>
        <v>1.96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51">
        <v>34</v>
      </c>
      <c r="E77" s="206"/>
      <c r="F77" s="206">
        <v>35.29</v>
      </c>
      <c r="G77" s="206">
        <v>55.88</v>
      </c>
      <c r="H77" s="206">
        <v>8.82</v>
      </c>
      <c r="I77" s="43">
        <f t="shared" si="12"/>
        <v>3.7349000000000001</v>
      </c>
      <c r="J77" s="21"/>
      <c r="K77" s="97">
        <f t="shared" si="11"/>
        <v>34</v>
      </c>
      <c r="L77" s="98">
        <f t="shared" si="13"/>
        <v>21.998000000000001</v>
      </c>
      <c r="M77" s="99">
        <f t="shared" si="14"/>
        <v>64.7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51">
        <v>68</v>
      </c>
      <c r="E78" s="206"/>
      <c r="F78" s="206">
        <v>58.83</v>
      </c>
      <c r="G78" s="206">
        <v>36.76</v>
      </c>
      <c r="H78" s="272">
        <v>4.41</v>
      </c>
      <c r="I78" s="43">
        <f t="shared" si="12"/>
        <v>3.4558</v>
      </c>
      <c r="J78" s="21"/>
      <c r="K78" s="97">
        <f t="shared" si="11"/>
        <v>68</v>
      </c>
      <c r="L78" s="98">
        <f t="shared" si="13"/>
        <v>27.9956</v>
      </c>
      <c r="M78" s="99">
        <f t="shared" si="14"/>
        <v>41.17</v>
      </c>
      <c r="N78" s="111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51">
        <v>54</v>
      </c>
      <c r="E79" s="144">
        <v>1.85</v>
      </c>
      <c r="F79" s="144">
        <v>59.26</v>
      </c>
      <c r="G79" s="144">
        <v>38.89</v>
      </c>
      <c r="H79" s="144"/>
      <c r="I79" s="43">
        <f t="shared" si="12"/>
        <v>3.3703999999999996</v>
      </c>
      <c r="J79" s="21"/>
      <c r="K79" s="97">
        <f t="shared" si="11"/>
        <v>54</v>
      </c>
      <c r="L79" s="98">
        <f t="shared" si="13"/>
        <v>21.000599999999999</v>
      </c>
      <c r="M79" s="99">
        <f t="shared" si="14"/>
        <v>38.89</v>
      </c>
      <c r="N79" s="111">
        <f t="shared" si="15"/>
        <v>0.99900000000000011</v>
      </c>
      <c r="O79" s="100">
        <f t="shared" si="16"/>
        <v>1.85</v>
      </c>
    </row>
    <row r="80" spans="1:15" s="1" customFormat="1" ht="15" customHeight="1" x14ac:dyDescent="0.25">
      <c r="A80" s="257">
        <v>12</v>
      </c>
      <c r="B80" s="260">
        <v>50930</v>
      </c>
      <c r="C80" s="259" t="s">
        <v>65</v>
      </c>
      <c r="D80" s="263">
        <v>43</v>
      </c>
      <c r="E80" s="144">
        <v>2.33</v>
      </c>
      <c r="F80" s="144">
        <v>51.15</v>
      </c>
      <c r="G80" s="144">
        <v>44.19</v>
      </c>
      <c r="H80" s="144">
        <v>2.33</v>
      </c>
      <c r="I80" s="43">
        <f t="shared" si="12"/>
        <v>3.4651999999999998</v>
      </c>
      <c r="J80" s="21"/>
      <c r="K80" s="97">
        <f t="shared" si="11"/>
        <v>43</v>
      </c>
      <c r="L80" s="98">
        <f t="shared" si="13"/>
        <v>20.003599999999999</v>
      </c>
      <c r="M80" s="99">
        <f t="shared" si="14"/>
        <v>46.519999999999996</v>
      </c>
      <c r="N80" s="111">
        <f t="shared" si="15"/>
        <v>1.0019</v>
      </c>
      <c r="O80" s="100">
        <f t="shared" si="16"/>
        <v>2.33</v>
      </c>
    </row>
    <row r="81" spans="1:15" s="1" customFormat="1" ht="15" customHeight="1" x14ac:dyDescent="0.25">
      <c r="A81" s="257">
        <v>13</v>
      </c>
      <c r="B81" s="48">
        <v>51370</v>
      </c>
      <c r="C81" s="19" t="s">
        <v>66</v>
      </c>
      <c r="D81" s="263">
        <v>77</v>
      </c>
      <c r="E81" s="144"/>
      <c r="F81" s="144">
        <v>23.37</v>
      </c>
      <c r="G81" s="144">
        <v>62.34</v>
      </c>
      <c r="H81" s="144">
        <v>14.29</v>
      </c>
      <c r="I81" s="43">
        <f t="shared" si="12"/>
        <v>3.9092000000000002</v>
      </c>
      <c r="J81" s="21"/>
      <c r="K81" s="97">
        <f t="shared" si="11"/>
        <v>77</v>
      </c>
      <c r="L81" s="98">
        <f t="shared" si="13"/>
        <v>59.005099999999992</v>
      </c>
      <c r="M81" s="99">
        <f t="shared" si="14"/>
        <v>76.63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57">
        <v>14</v>
      </c>
      <c r="B82" s="260">
        <v>51580</v>
      </c>
      <c r="C82" s="259" t="s">
        <v>124</v>
      </c>
      <c r="D82" s="263"/>
      <c r="E82" s="144"/>
      <c r="F82" s="144"/>
      <c r="G82" s="144"/>
      <c r="H82" s="144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1832</v>
      </c>
      <c r="E83" s="38">
        <v>3.6210714285714292</v>
      </c>
      <c r="F83" s="38">
        <v>44.694285714285741</v>
      </c>
      <c r="G83" s="38">
        <v>46.10321428571428</v>
      </c>
      <c r="H83" s="38">
        <v>5.5814285714285701</v>
      </c>
      <c r="I83" s="39">
        <f>AVERAGE(I84:I114)</f>
        <v>3.5364499999999994</v>
      </c>
      <c r="J83" s="21"/>
      <c r="K83" s="384">
        <f t="shared" si="11"/>
        <v>1832</v>
      </c>
      <c r="L83" s="385">
        <f>SUM(L84:L114)</f>
        <v>1010.0067</v>
      </c>
      <c r="M83" s="386">
        <f t="shared" si="14"/>
        <v>51.684642857142848</v>
      </c>
      <c r="N83" s="385">
        <f>SUM(N84:N114)</f>
        <v>55.982900000000001</v>
      </c>
      <c r="O83" s="387">
        <f t="shared" si="16"/>
        <v>3.6210714285714292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52">
        <v>38</v>
      </c>
      <c r="E84" s="208">
        <v>2.63</v>
      </c>
      <c r="F84" s="208">
        <v>50</v>
      </c>
      <c r="G84" s="208">
        <v>42.11</v>
      </c>
      <c r="H84" s="208">
        <v>5.26</v>
      </c>
      <c r="I84" s="43">
        <f t="shared" si="12"/>
        <v>3.5</v>
      </c>
      <c r="J84" s="21"/>
      <c r="K84" s="93">
        <f t="shared" si="11"/>
        <v>38</v>
      </c>
      <c r="L84" s="94">
        <f t="shared" si="13"/>
        <v>18.000599999999999</v>
      </c>
      <c r="M84" s="95">
        <f t="shared" si="14"/>
        <v>47.37</v>
      </c>
      <c r="N84" s="94">
        <f t="shared" ref="N84:N111" si="17">O84*K84/100</f>
        <v>0.99939999999999996</v>
      </c>
      <c r="O84" s="96">
        <f t="shared" si="16"/>
        <v>2.63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52">
        <v>27</v>
      </c>
      <c r="E85" s="144"/>
      <c r="F85" s="144">
        <v>48.15</v>
      </c>
      <c r="G85" s="144">
        <v>51.85</v>
      </c>
      <c r="H85" s="144"/>
      <c r="I85" s="43">
        <f t="shared" si="12"/>
        <v>3.5185000000000004</v>
      </c>
      <c r="J85" s="21"/>
      <c r="K85" s="97">
        <f t="shared" si="11"/>
        <v>27</v>
      </c>
      <c r="L85" s="98">
        <f t="shared" si="13"/>
        <v>13.999500000000001</v>
      </c>
      <c r="M85" s="99">
        <f t="shared" si="14"/>
        <v>51.85</v>
      </c>
      <c r="N85" s="111">
        <f t="shared" si="17"/>
        <v>0</v>
      </c>
      <c r="O85" s="100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52">
        <v>72</v>
      </c>
      <c r="E86" s="144">
        <v>9.7200000000000006</v>
      </c>
      <c r="F86" s="144">
        <v>38.89</v>
      </c>
      <c r="G86" s="144">
        <v>47.22</v>
      </c>
      <c r="H86" s="144">
        <v>4.17</v>
      </c>
      <c r="I86" s="43">
        <f t="shared" si="12"/>
        <v>3.4584000000000001</v>
      </c>
      <c r="J86" s="21"/>
      <c r="K86" s="97">
        <f t="shared" si="11"/>
        <v>72</v>
      </c>
      <c r="L86" s="98">
        <f t="shared" si="13"/>
        <v>37.000799999999998</v>
      </c>
      <c r="M86" s="99">
        <f t="shared" si="14"/>
        <v>51.39</v>
      </c>
      <c r="N86" s="98">
        <f t="shared" si="17"/>
        <v>6.9984000000000002</v>
      </c>
      <c r="O86" s="100">
        <f t="shared" si="16"/>
        <v>9.7200000000000006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52">
        <v>70</v>
      </c>
      <c r="E87" s="144">
        <v>2.85</v>
      </c>
      <c r="F87" s="144">
        <v>41.43</v>
      </c>
      <c r="G87" s="144">
        <v>51.43</v>
      </c>
      <c r="H87" s="144">
        <v>4.29</v>
      </c>
      <c r="I87" s="43">
        <f t="shared" si="12"/>
        <v>3.5715999999999997</v>
      </c>
      <c r="J87" s="21"/>
      <c r="K87" s="97">
        <f t="shared" si="11"/>
        <v>70</v>
      </c>
      <c r="L87" s="98">
        <f t="shared" si="13"/>
        <v>39.003999999999998</v>
      </c>
      <c r="M87" s="99">
        <f t="shared" si="14"/>
        <v>55.72</v>
      </c>
      <c r="N87" s="98">
        <f t="shared" si="17"/>
        <v>1.9950000000000001</v>
      </c>
      <c r="O87" s="100">
        <f t="shared" si="16"/>
        <v>2.85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52">
        <v>86</v>
      </c>
      <c r="E88" s="144">
        <v>4.6500000000000004</v>
      </c>
      <c r="F88" s="144">
        <v>40.700000000000003</v>
      </c>
      <c r="G88" s="144">
        <v>50</v>
      </c>
      <c r="H88" s="144">
        <v>4.6500000000000004</v>
      </c>
      <c r="I88" s="43">
        <f t="shared" si="12"/>
        <v>3.5465</v>
      </c>
      <c r="J88" s="21"/>
      <c r="K88" s="97">
        <f t="shared" si="11"/>
        <v>86</v>
      </c>
      <c r="L88" s="98">
        <f t="shared" si="13"/>
        <v>46.998999999999995</v>
      </c>
      <c r="M88" s="99">
        <f t="shared" si="14"/>
        <v>54.65</v>
      </c>
      <c r="N88" s="98">
        <f t="shared" si="17"/>
        <v>3.9990000000000006</v>
      </c>
      <c r="O88" s="100">
        <f t="shared" si="16"/>
        <v>4.6500000000000004</v>
      </c>
    </row>
    <row r="89" spans="1:15" s="1" customFormat="1" ht="15" customHeight="1" x14ac:dyDescent="0.25">
      <c r="A89" s="257">
        <v>6</v>
      </c>
      <c r="B89" s="260">
        <v>60240</v>
      </c>
      <c r="C89" s="259" t="s">
        <v>73</v>
      </c>
      <c r="D89" s="353">
        <v>94</v>
      </c>
      <c r="E89" s="144">
        <v>3.19</v>
      </c>
      <c r="F89" s="144">
        <v>31.91</v>
      </c>
      <c r="G89" s="144">
        <v>51.06</v>
      </c>
      <c r="H89" s="144">
        <v>13.83</v>
      </c>
      <c r="I89" s="43">
        <f t="shared" si="12"/>
        <v>3.7549999999999999</v>
      </c>
      <c r="J89" s="21"/>
      <c r="K89" s="97">
        <f t="shared" si="11"/>
        <v>94</v>
      </c>
      <c r="L89" s="98">
        <f t="shared" si="13"/>
        <v>60.996600000000001</v>
      </c>
      <c r="M89" s="99">
        <f t="shared" si="14"/>
        <v>64.89</v>
      </c>
      <c r="N89" s="98">
        <f t="shared" si="17"/>
        <v>2.9986000000000002</v>
      </c>
      <c r="O89" s="100">
        <f t="shared" si="16"/>
        <v>3.19</v>
      </c>
    </row>
    <row r="90" spans="1:15" s="1" customFormat="1" ht="15" customHeight="1" x14ac:dyDescent="0.25">
      <c r="A90" s="257">
        <v>7</v>
      </c>
      <c r="B90" s="48">
        <v>60560</v>
      </c>
      <c r="C90" s="19" t="s">
        <v>74</v>
      </c>
      <c r="D90" s="353">
        <v>30</v>
      </c>
      <c r="E90" s="144">
        <v>6.67</v>
      </c>
      <c r="F90" s="144">
        <v>40</v>
      </c>
      <c r="G90" s="144">
        <v>46.67</v>
      </c>
      <c r="H90" s="144">
        <v>6.67</v>
      </c>
      <c r="I90" s="43">
        <f t="shared" si="12"/>
        <v>3.5337000000000001</v>
      </c>
      <c r="J90" s="21"/>
      <c r="K90" s="97">
        <f t="shared" si="11"/>
        <v>30</v>
      </c>
      <c r="L90" s="98">
        <f t="shared" si="13"/>
        <v>16.001999999999999</v>
      </c>
      <c r="M90" s="99">
        <f t="shared" si="14"/>
        <v>53.34</v>
      </c>
      <c r="N90" s="111">
        <f t="shared" si="17"/>
        <v>2.0009999999999999</v>
      </c>
      <c r="O90" s="100">
        <f t="shared" si="16"/>
        <v>6.67</v>
      </c>
    </row>
    <row r="91" spans="1:15" s="1" customFormat="1" ht="15" customHeight="1" x14ac:dyDescent="0.25">
      <c r="A91" s="257">
        <v>8</v>
      </c>
      <c r="B91" s="48">
        <v>60660</v>
      </c>
      <c r="C91" s="19" t="s">
        <v>75</v>
      </c>
      <c r="D91" s="354">
        <v>13</v>
      </c>
      <c r="E91" s="206"/>
      <c r="F91" s="206">
        <v>69.23</v>
      </c>
      <c r="G91" s="206">
        <v>30.77</v>
      </c>
      <c r="H91" s="206"/>
      <c r="I91" s="43">
        <f t="shared" si="12"/>
        <v>3.3076999999999996</v>
      </c>
      <c r="J91" s="21"/>
      <c r="K91" s="97">
        <f t="shared" si="11"/>
        <v>13</v>
      </c>
      <c r="L91" s="98">
        <f t="shared" si="13"/>
        <v>4.0000999999999998</v>
      </c>
      <c r="M91" s="99">
        <f t="shared" si="14"/>
        <v>30.77</v>
      </c>
      <c r="N91" s="98">
        <f t="shared" si="17"/>
        <v>0</v>
      </c>
      <c r="O91" s="100">
        <f t="shared" si="16"/>
        <v>0</v>
      </c>
    </row>
    <row r="92" spans="1:15" s="1" customFormat="1" ht="15" customHeight="1" x14ac:dyDescent="0.25">
      <c r="A92" s="257">
        <v>9</v>
      </c>
      <c r="B92" s="48">
        <v>60001</v>
      </c>
      <c r="C92" s="19" t="s">
        <v>67</v>
      </c>
      <c r="D92" s="353">
        <v>43</v>
      </c>
      <c r="E92" s="206">
        <v>4.6500000000000004</v>
      </c>
      <c r="F92" s="206">
        <v>67.44</v>
      </c>
      <c r="G92" s="206">
        <v>25.58</v>
      </c>
      <c r="H92" s="272">
        <v>2.33</v>
      </c>
      <c r="I92" s="43">
        <f t="shared" si="12"/>
        <v>3.2558999999999996</v>
      </c>
      <c r="J92" s="21"/>
      <c r="K92" s="97">
        <f t="shared" si="11"/>
        <v>43</v>
      </c>
      <c r="L92" s="98">
        <f t="shared" si="13"/>
        <v>12.001299999999999</v>
      </c>
      <c r="M92" s="99">
        <f t="shared" si="14"/>
        <v>27.909999999999997</v>
      </c>
      <c r="N92" s="111">
        <f t="shared" si="17"/>
        <v>1.9995000000000003</v>
      </c>
      <c r="O92" s="100">
        <f t="shared" si="16"/>
        <v>4.6500000000000004</v>
      </c>
    </row>
    <row r="93" spans="1:15" s="1" customFormat="1" ht="15" customHeight="1" x14ac:dyDescent="0.25">
      <c r="A93" s="257">
        <v>10</v>
      </c>
      <c r="B93" s="55">
        <v>60701</v>
      </c>
      <c r="C93" s="14" t="s">
        <v>76</v>
      </c>
      <c r="D93" s="353">
        <v>31</v>
      </c>
      <c r="E93" s="206">
        <v>25.81</v>
      </c>
      <c r="F93" s="206">
        <v>48.39</v>
      </c>
      <c r="G93" s="206">
        <v>25.81</v>
      </c>
      <c r="H93" s="272"/>
      <c r="I93" s="43">
        <f t="shared" si="12"/>
        <v>3.0003000000000002</v>
      </c>
      <c r="J93" s="21"/>
      <c r="K93" s="97">
        <f t="shared" si="11"/>
        <v>31</v>
      </c>
      <c r="L93" s="98">
        <f t="shared" si="13"/>
        <v>8.001100000000001</v>
      </c>
      <c r="M93" s="99">
        <f t="shared" si="14"/>
        <v>25.81</v>
      </c>
      <c r="N93" s="111">
        <f t="shared" si="17"/>
        <v>8.001100000000001</v>
      </c>
      <c r="O93" s="100">
        <f t="shared" si="16"/>
        <v>25.81</v>
      </c>
    </row>
    <row r="94" spans="1:15" s="1" customFormat="1" ht="15" customHeight="1" x14ac:dyDescent="0.25">
      <c r="A94" s="257">
        <v>11</v>
      </c>
      <c r="B94" s="48">
        <v>60850</v>
      </c>
      <c r="C94" s="19" t="s">
        <v>77</v>
      </c>
      <c r="D94" s="353">
        <v>62</v>
      </c>
      <c r="E94" s="206">
        <v>1.61</v>
      </c>
      <c r="F94" s="206">
        <v>46.77</v>
      </c>
      <c r="G94" s="206">
        <v>48.39</v>
      </c>
      <c r="H94" s="272">
        <v>3.23</v>
      </c>
      <c r="I94" s="44">
        <f t="shared" si="12"/>
        <v>3.5324</v>
      </c>
      <c r="J94" s="21"/>
      <c r="K94" s="97">
        <f t="shared" si="11"/>
        <v>62</v>
      </c>
      <c r="L94" s="98">
        <f t="shared" si="13"/>
        <v>32.004400000000004</v>
      </c>
      <c r="M94" s="99">
        <f t="shared" si="14"/>
        <v>51.62</v>
      </c>
      <c r="N94" s="98">
        <f t="shared" si="17"/>
        <v>0.99820000000000009</v>
      </c>
      <c r="O94" s="100">
        <f t="shared" si="16"/>
        <v>1.61</v>
      </c>
    </row>
    <row r="95" spans="1:15" s="1" customFormat="1" ht="15" customHeight="1" x14ac:dyDescent="0.25">
      <c r="A95" s="257">
        <v>12</v>
      </c>
      <c r="B95" s="48">
        <v>60910</v>
      </c>
      <c r="C95" s="19" t="s">
        <v>78</v>
      </c>
      <c r="D95" s="353">
        <v>54</v>
      </c>
      <c r="E95" s="206"/>
      <c r="F95" s="206">
        <v>44.44</v>
      </c>
      <c r="G95" s="206">
        <v>53.7</v>
      </c>
      <c r="H95" s="272">
        <v>1.85</v>
      </c>
      <c r="I95" s="43">
        <f t="shared" si="12"/>
        <v>3.5737000000000001</v>
      </c>
      <c r="J95" s="21"/>
      <c r="K95" s="97">
        <f t="shared" si="11"/>
        <v>54</v>
      </c>
      <c r="L95" s="98">
        <f t="shared" si="13"/>
        <v>29.997000000000003</v>
      </c>
      <c r="M95" s="99">
        <f t="shared" si="14"/>
        <v>55.550000000000004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257">
        <v>13</v>
      </c>
      <c r="B96" s="48">
        <v>60980</v>
      </c>
      <c r="C96" s="19" t="s">
        <v>79</v>
      </c>
      <c r="D96" s="353">
        <v>38</v>
      </c>
      <c r="E96" s="144"/>
      <c r="F96" s="144">
        <v>26.32</v>
      </c>
      <c r="G96" s="144">
        <v>50</v>
      </c>
      <c r="H96" s="144">
        <v>23.68</v>
      </c>
      <c r="I96" s="43">
        <f t="shared" si="12"/>
        <v>3.9736000000000002</v>
      </c>
      <c r="J96" s="21"/>
      <c r="K96" s="97">
        <f t="shared" si="11"/>
        <v>38</v>
      </c>
      <c r="L96" s="98">
        <f t="shared" si="13"/>
        <v>27.9984</v>
      </c>
      <c r="M96" s="99">
        <f t="shared" si="14"/>
        <v>73.680000000000007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57">
        <v>14</v>
      </c>
      <c r="B97" s="48">
        <v>61080</v>
      </c>
      <c r="C97" s="19" t="s">
        <v>80</v>
      </c>
      <c r="D97" s="353">
        <v>56</v>
      </c>
      <c r="E97" s="206">
        <v>7.14</v>
      </c>
      <c r="F97" s="206">
        <v>41.07</v>
      </c>
      <c r="G97" s="206">
        <v>51.79</v>
      </c>
      <c r="H97" s="206"/>
      <c r="I97" s="43">
        <f t="shared" si="12"/>
        <v>3.4464999999999999</v>
      </c>
      <c r="J97" s="21"/>
      <c r="K97" s="97">
        <f t="shared" si="11"/>
        <v>56</v>
      </c>
      <c r="L97" s="98">
        <f t="shared" si="13"/>
        <v>29.002399999999998</v>
      </c>
      <c r="M97" s="99">
        <f t="shared" si="14"/>
        <v>51.79</v>
      </c>
      <c r="N97" s="98">
        <f t="shared" si="17"/>
        <v>3.9983999999999997</v>
      </c>
      <c r="O97" s="100">
        <f t="shared" si="16"/>
        <v>7.14</v>
      </c>
    </row>
    <row r="98" spans="1:15" s="1" customFormat="1" ht="15" customHeight="1" x14ac:dyDescent="0.25">
      <c r="A98" s="257">
        <v>15</v>
      </c>
      <c r="B98" s="48">
        <v>61150</v>
      </c>
      <c r="C98" s="19" t="s">
        <v>81</v>
      </c>
      <c r="D98" s="353">
        <v>70</v>
      </c>
      <c r="E98" s="208">
        <v>1.43</v>
      </c>
      <c r="F98" s="208">
        <v>48.57</v>
      </c>
      <c r="G98" s="208">
        <v>42.86</v>
      </c>
      <c r="H98" s="208">
        <v>7.14</v>
      </c>
      <c r="I98" s="43">
        <f t="shared" si="12"/>
        <v>3.5570999999999997</v>
      </c>
      <c r="J98" s="21"/>
      <c r="K98" s="97">
        <f t="shared" si="11"/>
        <v>70</v>
      </c>
      <c r="L98" s="98">
        <f t="shared" si="13"/>
        <v>35</v>
      </c>
      <c r="M98" s="99">
        <f t="shared" si="14"/>
        <v>50</v>
      </c>
      <c r="N98" s="98">
        <f t="shared" si="17"/>
        <v>1.0009999999999999</v>
      </c>
      <c r="O98" s="100">
        <f t="shared" si="16"/>
        <v>1.43</v>
      </c>
    </row>
    <row r="99" spans="1:15" s="1" customFormat="1" ht="15" customHeight="1" x14ac:dyDescent="0.25">
      <c r="A99" s="257">
        <v>16</v>
      </c>
      <c r="B99" s="48">
        <v>61210</v>
      </c>
      <c r="C99" s="19" t="s">
        <v>82</v>
      </c>
      <c r="D99" s="353">
        <v>41</v>
      </c>
      <c r="E99" s="144">
        <v>2.44</v>
      </c>
      <c r="F99" s="144">
        <v>60.97</v>
      </c>
      <c r="G99" s="144">
        <v>36.590000000000003</v>
      </c>
      <c r="H99" s="144"/>
      <c r="I99" s="43">
        <f t="shared" si="12"/>
        <v>3.3414999999999999</v>
      </c>
      <c r="J99" s="21"/>
      <c r="K99" s="97">
        <f t="shared" si="11"/>
        <v>41</v>
      </c>
      <c r="L99" s="98">
        <f t="shared" si="13"/>
        <v>15.001900000000001</v>
      </c>
      <c r="M99" s="99">
        <f t="shared" si="14"/>
        <v>36.590000000000003</v>
      </c>
      <c r="N99" s="98">
        <f t="shared" si="17"/>
        <v>1.0004</v>
      </c>
      <c r="O99" s="100">
        <f t="shared" si="16"/>
        <v>2.44</v>
      </c>
    </row>
    <row r="100" spans="1:15" s="1" customFormat="1" ht="15" customHeight="1" x14ac:dyDescent="0.25">
      <c r="A100" s="257">
        <v>17</v>
      </c>
      <c r="B100" s="48">
        <v>61290</v>
      </c>
      <c r="C100" s="19" t="s">
        <v>83</v>
      </c>
      <c r="D100" s="353">
        <v>62</v>
      </c>
      <c r="E100" s="144">
        <v>6.45</v>
      </c>
      <c r="F100" s="144">
        <v>64.52</v>
      </c>
      <c r="G100" s="144">
        <v>27.42</v>
      </c>
      <c r="H100" s="144">
        <v>1.61</v>
      </c>
      <c r="I100" s="43">
        <f t="shared" si="12"/>
        <v>3.2418999999999998</v>
      </c>
      <c r="J100" s="21"/>
      <c r="K100" s="97">
        <f t="shared" si="11"/>
        <v>62</v>
      </c>
      <c r="L100" s="98">
        <f t="shared" si="13"/>
        <v>17.9986</v>
      </c>
      <c r="M100" s="99">
        <f t="shared" si="14"/>
        <v>29.03</v>
      </c>
      <c r="N100" s="98">
        <f t="shared" si="17"/>
        <v>3.9990000000000006</v>
      </c>
      <c r="O100" s="100">
        <f t="shared" si="16"/>
        <v>6.45</v>
      </c>
    </row>
    <row r="101" spans="1:15" s="1" customFormat="1" ht="15" customHeight="1" x14ac:dyDescent="0.25">
      <c r="A101" s="257">
        <v>18</v>
      </c>
      <c r="B101" s="48">
        <v>61340</v>
      </c>
      <c r="C101" s="19" t="s">
        <v>84</v>
      </c>
      <c r="D101" s="353">
        <v>73</v>
      </c>
      <c r="E101" s="144">
        <v>5.48</v>
      </c>
      <c r="F101" s="144">
        <v>47.95</v>
      </c>
      <c r="G101" s="144">
        <v>43.84</v>
      </c>
      <c r="H101" s="144">
        <v>2.74</v>
      </c>
      <c r="I101" s="43">
        <f t="shared" si="12"/>
        <v>3.4387000000000008</v>
      </c>
      <c r="J101" s="21"/>
      <c r="K101" s="97">
        <f t="shared" si="11"/>
        <v>73</v>
      </c>
      <c r="L101" s="98">
        <f t="shared" si="13"/>
        <v>34.003400000000006</v>
      </c>
      <c r="M101" s="99">
        <f t="shared" si="14"/>
        <v>46.580000000000005</v>
      </c>
      <c r="N101" s="111">
        <f t="shared" si="17"/>
        <v>4.0004</v>
      </c>
      <c r="O101" s="100">
        <f t="shared" si="16"/>
        <v>5.48</v>
      </c>
    </row>
    <row r="102" spans="1:15" s="1" customFormat="1" ht="15" customHeight="1" x14ac:dyDescent="0.25">
      <c r="A102" s="256">
        <v>19</v>
      </c>
      <c r="B102" s="48">
        <v>61390</v>
      </c>
      <c r="C102" s="19" t="s">
        <v>85</v>
      </c>
      <c r="D102" s="353">
        <v>64</v>
      </c>
      <c r="E102" s="144">
        <v>1.56</v>
      </c>
      <c r="F102" s="144">
        <v>51.56</v>
      </c>
      <c r="G102" s="144">
        <v>35.94</v>
      </c>
      <c r="H102" s="144">
        <v>10.94</v>
      </c>
      <c r="I102" s="43">
        <f t="shared" si="12"/>
        <v>3.5625999999999998</v>
      </c>
      <c r="J102" s="21"/>
      <c r="K102" s="97">
        <f t="shared" si="11"/>
        <v>64</v>
      </c>
      <c r="L102" s="98">
        <f t="shared" si="13"/>
        <v>30.003199999999996</v>
      </c>
      <c r="M102" s="99">
        <f t="shared" si="14"/>
        <v>46.879999999999995</v>
      </c>
      <c r="N102" s="111">
        <f t="shared" si="17"/>
        <v>0.99840000000000007</v>
      </c>
      <c r="O102" s="100">
        <f t="shared" si="16"/>
        <v>1.56</v>
      </c>
    </row>
    <row r="103" spans="1:15" s="1" customFormat="1" ht="15" customHeight="1" x14ac:dyDescent="0.25">
      <c r="A103" s="256">
        <v>20</v>
      </c>
      <c r="B103" s="48">
        <v>61410</v>
      </c>
      <c r="C103" s="19" t="s">
        <v>86</v>
      </c>
      <c r="D103" s="353">
        <v>69</v>
      </c>
      <c r="E103" s="208">
        <v>2.9</v>
      </c>
      <c r="F103" s="208">
        <v>47.83</v>
      </c>
      <c r="G103" s="208">
        <v>39.130000000000003</v>
      </c>
      <c r="H103" s="144">
        <v>10.14</v>
      </c>
      <c r="I103" s="43">
        <f t="shared" si="12"/>
        <v>3.5651000000000006</v>
      </c>
      <c r="J103" s="21"/>
      <c r="K103" s="97">
        <f t="shared" si="11"/>
        <v>69</v>
      </c>
      <c r="L103" s="98">
        <f t="shared" si="13"/>
        <v>33.996299999999998</v>
      </c>
      <c r="M103" s="99">
        <f t="shared" si="14"/>
        <v>49.27</v>
      </c>
      <c r="N103" s="98">
        <f t="shared" si="17"/>
        <v>2.0009999999999999</v>
      </c>
      <c r="O103" s="100">
        <f t="shared" si="16"/>
        <v>2.9</v>
      </c>
    </row>
    <row r="104" spans="1:15" s="1" customFormat="1" ht="15" customHeight="1" x14ac:dyDescent="0.25">
      <c r="A104" s="257">
        <v>21</v>
      </c>
      <c r="B104" s="48">
        <v>61430</v>
      </c>
      <c r="C104" s="19" t="s">
        <v>114</v>
      </c>
      <c r="D104" s="353">
        <v>144</v>
      </c>
      <c r="E104" s="144">
        <v>0.69</v>
      </c>
      <c r="F104" s="144">
        <v>34.72</v>
      </c>
      <c r="G104" s="144">
        <v>57.64</v>
      </c>
      <c r="H104" s="144">
        <v>6.94</v>
      </c>
      <c r="I104" s="43">
        <f t="shared" si="12"/>
        <v>3.7080000000000002</v>
      </c>
      <c r="J104" s="21"/>
      <c r="K104" s="97">
        <f t="shared" si="11"/>
        <v>144</v>
      </c>
      <c r="L104" s="98">
        <f t="shared" si="13"/>
        <v>92.995200000000011</v>
      </c>
      <c r="M104" s="99">
        <f t="shared" si="14"/>
        <v>64.58</v>
      </c>
      <c r="N104" s="98">
        <f t="shared" si="17"/>
        <v>0.99359999999999982</v>
      </c>
      <c r="O104" s="100">
        <f t="shared" si="16"/>
        <v>0.69</v>
      </c>
    </row>
    <row r="105" spans="1:15" s="1" customFormat="1" ht="15" customHeight="1" x14ac:dyDescent="0.25">
      <c r="A105" s="257">
        <v>22</v>
      </c>
      <c r="B105" s="48">
        <v>61440</v>
      </c>
      <c r="C105" s="19" t="s">
        <v>87</v>
      </c>
      <c r="D105" s="353">
        <v>85</v>
      </c>
      <c r="E105" s="208">
        <v>1.18</v>
      </c>
      <c r="F105" s="208">
        <v>55.29</v>
      </c>
      <c r="G105" s="208">
        <v>37.65</v>
      </c>
      <c r="H105" s="208">
        <v>5.88</v>
      </c>
      <c r="I105" s="43">
        <f t="shared" si="12"/>
        <v>3.4823000000000004</v>
      </c>
      <c r="J105" s="21"/>
      <c r="K105" s="97">
        <f t="shared" si="11"/>
        <v>85</v>
      </c>
      <c r="L105" s="98">
        <f t="shared" si="13"/>
        <v>37.000500000000002</v>
      </c>
      <c r="M105" s="99">
        <f t="shared" si="14"/>
        <v>43.53</v>
      </c>
      <c r="N105" s="98">
        <f t="shared" si="17"/>
        <v>1.0029999999999999</v>
      </c>
      <c r="O105" s="100">
        <f t="shared" si="16"/>
        <v>1.18</v>
      </c>
    </row>
    <row r="106" spans="1:15" s="1" customFormat="1" ht="15" customHeight="1" x14ac:dyDescent="0.25">
      <c r="A106" s="257">
        <v>23</v>
      </c>
      <c r="B106" s="48">
        <v>61450</v>
      </c>
      <c r="C106" s="19" t="s">
        <v>115</v>
      </c>
      <c r="D106" s="353">
        <v>61</v>
      </c>
      <c r="E106" s="144">
        <v>1.64</v>
      </c>
      <c r="F106" s="144">
        <v>34.43</v>
      </c>
      <c r="G106" s="144">
        <v>60.66</v>
      </c>
      <c r="H106" s="144">
        <v>3.28</v>
      </c>
      <c r="I106" s="43">
        <f t="shared" si="12"/>
        <v>3.6560999999999995</v>
      </c>
      <c r="J106" s="21"/>
      <c r="K106" s="97">
        <f t="shared" si="11"/>
        <v>61</v>
      </c>
      <c r="L106" s="98">
        <f t="shared" si="13"/>
        <v>39.003399999999999</v>
      </c>
      <c r="M106" s="99">
        <f t="shared" si="14"/>
        <v>63.94</v>
      </c>
      <c r="N106" s="98">
        <f t="shared" si="17"/>
        <v>1.0004</v>
      </c>
      <c r="O106" s="100">
        <f t="shared" si="16"/>
        <v>1.64</v>
      </c>
    </row>
    <row r="107" spans="1:15" s="1" customFormat="1" ht="15" customHeight="1" x14ac:dyDescent="0.25">
      <c r="A107" s="257">
        <v>24</v>
      </c>
      <c r="B107" s="48">
        <v>61470</v>
      </c>
      <c r="C107" s="19" t="s">
        <v>88</v>
      </c>
      <c r="D107" s="353">
        <v>54</v>
      </c>
      <c r="E107" s="144">
        <v>5.56</v>
      </c>
      <c r="F107" s="144">
        <v>40.74</v>
      </c>
      <c r="G107" s="144">
        <v>51.85</v>
      </c>
      <c r="H107" s="144">
        <v>1.85</v>
      </c>
      <c r="I107" s="43">
        <f t="shared" si="12"/>
        <v>3.4999000000000002</v>
      </c>
      <c r="J107" s="21"/>
      <c r="K107" s="97">
        <f t="shared" si="11"/>
        <v>54</v>
      </c>
      <c r="L107" s="98">
        <f t="shared" si="13"/>
        <v>28.998000000000001</v>
      </c>
      <c r="M107" s="99">
        <f t="shared" si="14"/>
        <v>53.7</v>
      </c>
      <c r="N107" s="98">
        <f t="shared" si="17"/>
        <v>3.0023999999999997</v>
      </c>
      <c r="O107" s="100">
        <f t="shared" si="16"/>
        <v>5.56</v>
      </c>
    </row>
    <row r="108" spans="1:15" s="1" customFormat="1" ht="15" customHeight="1" x14ac:dyDescent="0.25">
      <c r="A108" s="257">
        <v>25</v>
      </c>
      <c r="B108" s="48">
        <v>61490</v>
      </c>
      <c r="C108" s="19" t="s">
        <v>116</v>
      </c>
      <c r="D108" s="353">
        <v>120</v>
      </c>
      <c r="E108" s="144">
        <v>0.83</v>
      </c>
      <c r="F108" s="144">
        <v>26.67</v>
      </c>
      <c r="G108" s="144">
        <v>55</v>
      </c>
      <c r="H108" s="144">
        <v>17.5</v>
      </c>
      <c r="I108" s="43">
        <f t="shared" si="12"/>
        <v>3.8917000000000002</v>
      </c>
      <c r="J108" s="21"/>
      <c r="K108" s="97">
        <f t="shared" si="11"/>
        <v>120</v>
      </c>
      <c r="L108" s="98">
        <f t="shared" si="13"/>
        <v>87</v>
      </c>
      <c r="M108" s="99">
        <f t="shared" si="14"/>
        <v>72.5</v>
      </c>
      <c r="N108" s="98">
        <f t="shared" si="17"/>
        <v>0.996</v>
      </c>
      <c r="O108" s="100">
        <f t="shared" si="16"/>
        <v>0.83</v>
      </c>
    </row>
    <row r="109" spans="1:15" s="1" customFormat="1" ht="15" customHeight="1" x14ac:dyDescent="0.25">
      <c r="A109" s="257">
        <v>26</v>
      </c>
      <c r="B109" s="48">
        <v>61500</v>
      </c>
      <c r="C109" s="19" t="s">
        <v>117</v>
      </c>
      <c r="D109" s="353">
        <v>122</v>
      </c>
      <c r="E109" s="208">
        <v>0.82</v>
      </c>
      <c r="F109" s="208">
        <v>22.13</v>
      </c>
      <c r="G109" s="208">
        <v>66.39</v>
      </c>
      <c r="H109" s="272">
        <v>10.66</v>
      </c>
      <c r="I109" s="43">
        <f t="shared" si="12"/>
        <v>3.8689000000000004</v>
      </c>
      <c r="J109" s="21"/>
      <c r="K109" s="97">
        <f t="shared" si="11"/>
        <v>122</v>
      </c>
      <c r="L109" s="98">
        <f t="shared" si="13"/>
        <v>94.001000000000005</v>
      </c>
      <c r="M109" s="99">
        <f t="shared" si="14"/>
        <v>77.05</v>
      </c>
      <c r="N109" s="98">
        <f t="shared" si="17"/>
        <v>1.0004</v>
      </c>
      <c r="O109" s="100">
        <f t="shared" si="16"/>
        <v>0.82</v>
      </c>
    </row>
    <row r="110" spans="1:15" s="1" customFormat="1" ht="15" customHeight="1" x14ac:dyDescent="0.25">
      <c r="A110" s="257">
        <v>27</v>
      </c>
      <c r="B110" s="48">
        <v>61510</v>
      </c>
      <c r="C110" s="19" t="s">
        <v>89</v>
      </c>
      <c r="D110" s="353">
        <v>86</v>
      </c>
      <c r="E110" s="208"/>
      <c r="F110" s="208">
        <v>39.53</v>
      </c>
      <c r="G110" s="208">
        <v>55.81</v>
      </c>
      <c r="H110" s="208">
        <v>4.6500000000000004</v>
      </c>
      <c r="I110" s="43">
        <f t="shared" si="12"/>
        <v>3.6508000000000003</v>
      </c>
      <c r="J110" s="21"/>
      <c r="K110" s="97">
        <f t="shared" si="11"/>
        <v>86</v>
      </c>
      <c r="L110" s="98">
        <f t="shared" si="13"/>
        <v>51.995600000000003</v>
      </c>
      <c r="M110" s="99">
        <f t="shared" si="14"/>
        <v>60.46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57">
        <v>28</v>
      </c>
      <c r="B111" s="48">
        <v>61520</v>
      </c>
      <c r="C111" s="19" t="s">
        <v>118</v>
      </c>
      <c r="D111" s="319">
        <v>67</v>
      </c>
      <c r="E111" s="208">
        <v>1.49</v>
      </c>
      <c r="F111" s="208">
        <v>41.79</v>
      </c>
      <c r="G111" s="208">
        <v>53.73</v>
      </c>
      <c r="H111" s="272">
        <v>2.99</v>
      </c>
      <c r="I111" s="65">
        <f t="shared" si="12"/>
        <v>3.5821999999999998</v>
      </c>
      <c r="J111" s="21"/>
      <c r="K111" s="97">
        <f t="shared" si="11"/>
        <v>67</v>
      </c>
      <c r="L111" s="98">
        <f t="shared" si="13"/>
        <v>38.002399999999994</v>
      </c>
      <c r="M111" s="99">
        <f t="shared" si="14"/>
        <v>56.72</v>
      </c>
      <c r="N111" s="98">
        <f t="shared" si="17"/>
        <v>0.99829999999999997</v>
      </c>
      <c r="O111" s="100">
        <f t="shared" si="16"/>
        <v>1.49</v>
      </c>
    </row>
    <row r="112" spans="1:15" s="1" customFormat="1" ht="15" customHeight="1" x14ac:dyDescent="0.25">
      <c r="A112" s="269">
        <v>29</v>
      </c>
      <c r="B112" s="50">
        <v>61540</v>
      </c>
      <c r="C112" s="22" t="s">
        <v>119</v>
      </c>
      <c r="D112" s="316"/>
      <c r="E112" s="208"/>
      <c r="F112" s="208"/>
      <c r="G112" s="208"/>
      <c r="H112" s="273"/>
      <c r="I112" s="65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56">
        <v>30</v>
      </c>
      <c r="B113" s="50">
        <v>61560</v>
      </c>
      <c r="C113" s="22" t="s">
        <v>121</v>
      </c>
      <c r="D113" s="264"/>
      <c r="E113" s="208"/>
      <c r="F113" s="208"/>
      <c r="G113" s="208"/>
      <c r="H113" s="273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58">
        <v>31</v>
      </c>
      <c r="B114" s="50">
        <v>61570</v>
      </c>
      <c r="C114" s="22" t="s">
        <v>123</v>
      </c>
      <c r="D114" s="137"/>
      <c r="E114" s="138"/>
      <c r="F114" s="138"/>
      <c r="G114" s="138"/>
      <c r="H114" s="139"/>
      <c r="I114" s="46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396</v>
      </c>
      <c r="E115" s="38">
        <v>3.4937499999999999</v>
      </c>
      <c r="F115" s="38">
        <v>35.856250000000003</v>
      </c>
      <c r="G115" s="38">
        <v>53.250000000000007</v>
      </c>
      <c r="H115" s="38">
        <v>7.3999999999999995</v>
      </c>
      <c r="I115" s="39">
        <f>AVERAGE(I116:I124)</f>
        <v>3.6455625</v>
      </c>
      <c r="J115" s="21"/>
      <c r="K115" s="384">
        <f t="shared" si="11"/>
        <v>396</v>
      </c>
      <c r="L115" s="385">
        <f>SUM(L116:L124)</f>
        <v>253.99860000000004</v>
      </c>
      <c r="M115" s="386">
        <f t="shared" si="14"/>
        <v>60.650000000000006</v>
      </c>
      <c r="N115" s="385">
        <f>SUM(N116:N124)</f>
        <v>10.0015</v>
      </c>
      <c r="O115" s="387">
        <f t="shared" si="16"/>
        <v>3.4937499999999999</v>
      </c>
    </row>
    <row r="116" spans="1:15" s="1" customFormat="1" ht="15" customHeight="1" x14ac:dyDescent="0.25">
      <c r="A116" s="269">
        <v>1</v>
      </c>
      <c r="B116" s="53">
        <v>70020</v>
      </c>
      <c r="C116" s="14" t="s">
        <v>90</v>
      </c>
      <c r="D116" s="271">
        <v>35</v>
      </c>
      <c r="E116" s="136"/>
      <c r="F116" s="136">
        <v>8.57</v>
      </c>
      <c r="G116" s="136">
        <v>71.430000000000007</v>
      </c>
      <c r="H116" s="136">
        <v>20</v>
      </c>
      <c r="I116" s="44">
        <f t="shared" si="12"/>
        <v>4.1143000000000001</v>
      </c>
      <c r="J116" s="21"/>
      <c r="K116" s="93">
        <f t="shared" si="11"/>
        <v>35</v>
      </c>
      <c r="L116" s="94">
        <f t="shared" ref="L116:L118" si="18">M116*K116/100</f>
        <v>32.000500000000002</v>
      </c>
      <c r="M116" s="95">
        <f t="shared" si="14"/>
        <v>91.43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69">
        <v>2</v>
      </c>
      <c r="B117" s="266">
        <v>70110</v>
      </c>
      <c r="C117" s="265" t="s">
        <v>93</v>
      </c>
      <c r="D117" s="355">
        <v>50</v>
      </c>
      <c r="E117" s="136"/>
      <c r="F117" s="136">
        <v>36</v>
      </c>
      <c r="G117" s="136">
        <v>56</v>
      </c>
      <c r="H117" s="136">
        <v>8</v>
      </c>
      <c r="I117" s="44">
        <f t="shared" si="12"/>
        <v>3.72</v>
      </c>
      <c r="J117" s="21"/>
      <c r="K117" s="93">
        <f t="shared" ref="K117" si="20">D117</f>
        <v>50</v>
      </c>
      <c r="L117" s="94">
        <f t="shared" si="18"/>
        <v>32</v>
      </c>
      <c r="M117" s="95">
        <f t="shared" ref="M117" si="21">G117+H117</f>
        <v>64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69">
        <v>3</v>
      </c>
      <c r="B118" s="48">
        <v>70021</v>
      </c>
      <c r="C118" s="19" t="s">
        <v>91</v>
      </c>
      <c r="D118" s="355">
        <v>63</v>
      </c>
      <c r="E118" s="144"/>
      <c r="F118" s="144">
        <v>22.22</v>
      </c>
      <c r="G118" s="144">
        <v>68.25</v>
      </c>
      <c r="H118" s="144">
        <v>9.52</v>
      </c>
      <c r="I118" s="43">
        <f t="shared" si="12"/>
        <v>3.8725999999999998</v>
      </c>
      <c r="J118" s="21"/>
      <c r="K118" s="97">
        <f t="shared" si="11"/>
        <v>63</v>
      </c>
      <c r="L118" s="98">
        <f t="shared" si="18"/>
        <v>48.995099999999994</v>
      </c>
      <c r="M118" s="99">
        <f t="shared" si="14"/>
        <v>77.77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69">
        <v>4</v>
      </c>
      <c r="B119" s="48">
        <v>70040</v>
      </c>
      <c r="C119" s="19" t="s">
        <v>92</v>
      </c>
      <c r="D119" s="355">
        <v>39</v>
      </c>
      <c r="E119" s="208">
        <v>5.13</v>
      </c>
      <c r="F119" s="208">
        <v>56.41</v>
      </c>
      <c r="G119" s="208">
        <v>38.46</v>
      </c>
      <c r="H119" s="208"/>
      <c r="I119" s="43">
        <f t="shared" si="12"/>
        <v>3.3332999999999999</v>
      </c>
      <c r="J119" s="21"/>
      <c r="K119" s="97">
        <f t="shared" si="11"/>
        <v>39</v>
      </c>
      <c r="L119" s="98">
        <f t="shared" si="13"/>
        <v>14.999400000000001</v>
      </c>
      <c r="M119" s="99">
        <f t="shared" si="14"/>
        <v>38.46</v>
      </c>
      <c r="N119" s="98">
        <f t="shared" si="19"/>
        <v>2.0007000000000001</v>
      </c>
      <c r="O119" s="100">
        <f t="shared" si="16"/>
        <v>5.13</v>
      </c>
    </row>
    <row r="120" spans="1:15" s="1" customFormat="1" ht="15" customHeight="1" x14ac:dyDescent="0.25">
      <c r="A120" s="269">
        <v>5</v>
      </c>
      <c r="B120" s="48">
        <v>70100</v>
      </c>
      <c r="C120" s="19" t="s">
        <v>108</v>
      </c>
      <c r="D120" s="355">
        <v>67</v>
      </c>
      <c r="E120" s="144"/>
      <c r="F120" s="144">
        <v>19.399999999999999</v>
      </c>
      <c r="G120" s="144">
        <v>62.69</v>
      </c>
      <c r="H120" s="144">
        <v>17.91</v>
      </c>
      <c r="I120" s="43">
        <f t="shared" si="12"/>
        <v>3.9851000000000001</v>
      </c>
      <c r="J120" s="21"/>
      <c r="K120" s="97">
        <f t="shared" si="11"/>
        <v>67</v>
      </c>
      <c r="L120" s="98">
        <f t="shared" si="13"/>
        <v>54.001999999999995</v>
      </c>
      <c r="M120" s="99">
        <f t="shared" si="14"/>
        <v>80.599999999999994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69">
        <v>6</v>
      </c>
      <c r="B121" s="48">
        <v>70270</v>
      </c>
      <c r="C121" s="19" t="s">
        <v>94</v>
      </c>
      <c r="D121" s="315">
        <v>42</v>
      </c>
      <c r="E121" s="144">
        <v>7.14</v>
      </c>
      <c r="F121" s="144">
        <v>45.24</v>
      </c>
      <c r="G121" s="144">
        <v>45.24</v>
      </c>
      <c r="H121" s="144">
        <v>2.38</v>
      </c>
      <c r="I121" s="43">
        <f t="shared" si="12"/>
        <v>3.4286000000000003</v>
      </c>
      <c r="J121" s="21"/>
      <c r="K121" s="97">
        <f t="shared" si="11"/>
        <v>42</v>
      </c>
      <c r="L121" s="98">
        <f t="shared" si="13"/>
        <v>20.000400000000003</v>
      </c>
      <c r="M121" s="99">
        <f t="shared" si="14"/>
        <v>47.620000000000005</v>
      </c>
      <c r="N121" s="98">
        <f t="shared" si="19"/>
        <v>2.9988000000000001</v>
      </c>
      <c r="O121" s="100">
        <f t="shared" si="16"/>
        <v>7.14</v>
      </c>
    </row>
    <row r="122" spans="1:15" s="1" customFormat="1" ht="15" customHeight="1" x14ac:dyDescent="0.25">
      <c r="A122" s="269">
        <v>7</v>
      </c>
      <c r="B122" s="268">
        <v>70510</v>
      </c>
      <c r="C122" s="267" t="s">
        <v>95</v>
      </c>
      <c r="D122" s="315">
        <v>28</v>
      </c>
      <c r="E122" s="208">
        <v>14.29</v>
      </c>
      <c r="F122" s="208">
        <v>64.290000000000006</v>
      </c>
      <c r="G122" s="208">
        <v>21.43</v>
      </c>
      <c r="H122" s="272"/>
      <c r="I122" s="43">
        <f t="shared" si="12"/>
        <v>3.0716999999999994</v>
      </c>
      <c r="J122" s="21"/>
      <c r="K122" s="97">
        <f t="shared" si="11"/>
        <v>28</v>
      </c>
      <c r="L122" s="98">
        <f t="shared" si="13"/>
        <v>6.0004</v>
      </c>
      <c r="M122" s="99">
        <f t="shared" si="14"/>
        <v>21.43</v>
      </c>
      <c r="N122" s="98">
        <f t="shared" si="19"/>
        <v>4.0011999999999999</v>
      </c>
      <c r="O122" s="100">
        <f t="shared" si="16"/>
        <v>14.29</v>
      </c>
    </row>
    <row r="123" spans="1:15" s="1" customFormat="1" ht="15" customHeight="1" x14ac:dyDescent="0.25">
      <c r="A123" s="269">
        <v>8</v>
      </c>
      <c r="B123" s="48">
        <v>10880</v>
      </c>
      <c r="C123" s="19" t="s">
        <v>120</v>
      </c>
      <c r="D123" s="337">
        <v>72</v>
      </c>
      <c r="E123" s="208">
        <v>1.39</v>
      </c>
      <c r="F123" s="208">
        <v>34.72</v>
      </c>
      <c r="G123" s="208">
        <v>62.5</v>
      </c>
      <c r="H123" s="272">
        <v>1.39</v>
      </c>
      <c r="I123" s="43">
        <f t="shared" si="12"/>
        <v>3.6389</v>
      </c>
      <c r="J123" s="21"/>
      <c r="K123" s="97">
        <f t="shared" si="11"/>
        <v>72</v>
      </c>
      <c r="L123" s="98">
        <f t="shared" si="13"/>
        <v>46.000799999999998</v>
      </c>
      <c r="M123" s="99">
        <f t="shared" si="14"/>
        <v>63.89</v>
      </c>
      <c r="N123" s="98">
        <f t="shared" si="19"/>
        <v>1.0007999999999999</v>
      </c>
      <c r="O123" s="105">
        <f t="shared" si="16"/>
        <v>1.39</v>
      </c>
    </row>
    <row r="124" spans="1:15" s="1" customFormat="1" ht="15" customHeight="1" thickBot="1" x14ac:dyDescent="0.3">
      <c r="A124" s="270">
        <v>9</v>
      </c>
      <c r="B124" s="52">
        <v>10890</v>
      </c>
      <c r="C124" s="20" t="s">
        <v>122</v>
      </c>
      <c r="D124" s="314"/>
      <c r="E124" s="204"/>
      <c r="F124" s="204"/>
      <c r="G124" s="204"/>
      <c r="H124" s="204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57">
        <f>AVERAGE(I7,I9:I16,I18:I29,I31:I47,I49:I67,I69:I82,I84:I114,I116:I124)</f>
        <v>3.5867509433962255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245" priority="708" stopIfTrue="1">
      <formula>LEN(TRIM(I6))=0</formula>
    </cfRule>
    <cfRule type="cellIs" dxfId="244" priority="709" stopIfTrue="1" operator="equal">
      <formula>$I$125</formula>
    </cfRule>
    <cfRule type="cellIs" dxfId="243" priority="710" stopIfTrue="1" operator="lessThan">
      <formula>3.4999</formula>
    </cfRule>
    <cfRule type="cellIs" dxfId="242" priority="711" stopIfTrue="1" operator="between">
      <formula>3.499</formula>
      <formula>3.504</formula>
    </cfRule>
    <cfRule type="cellIs" dxfId="241" priority="712" stopIfTrue="1" operator="between">
      <formula>$I$125</formula>
      <formula>3.5</formula>
    </cfRule>
    <cfRule type="cellIs" dxfId="240" priority="713" stopIfTrue="1" operator="between">
      <formula>4.5</formula>
      <formula>$I$125</formula>
    </cfRule>
    <cfRule type="cellIs" dxfId="239" priority="714" stopIfTrue="1" operator="greaterThanOrEqual">
      <formula>4.5</formula>
    </cfRule>
  </conditionalFormatting>
  <conditionalFormatting sqref="N7:O124">
    <cfRule type="containsBlanks" dxfId="238" priority="6">
      <formula>LEN(TRIM(N7))=0</formula>
    </cfRule>
    <cfRule type="cellIs" dxfId="237" priority="9" operator="equal">
      <formula>0</formula>
    </cfRule>
    <cfRule type="cellIs" dxfId="236" priority="11" operator="between">
      <formula>0.1</formula>
      <formula>10</formula>
    </cfRule>
    <cfRule type="cellIs" dxfId="235" priority="12" operator="greaterThanOrEqual">
      <formula>10</formula>
    </cfRule>
  </conditionalFormatting>
  <conditionalFormatting sqref="M7:M124">
    <cfRule type="containsBlanks" dxfId="234" priority="696">
      <formula>LEN(TRIM(M7))=0</formula>
    </cfRule>
    <cfRule type="cellIs" dxfId="233" priority="698" operator="lessThan">
      <formula>50</formula>
    </cfRule>
    <cfRule type="cellIs" dxfId="232" priority="699" operator="between">
      <formula>$M$6</formula>
      <formula>50</formula>
    </cfRule>
    <cfRule type="cellIs" dxfId="231" priority="700" operator="between">
      <formula>90</formula>
      <formula>$M$6</formula>
    </cfRule>
    <cfRule type="cellIs" dxfId="230" priority="70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16" t="s">
        <v>139</v>
      </c>
      <c r="D2" s="416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133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9" t="s">
        <v>3</v>
      </c>
      <c r="E4" s="431" t="s">
        <v>131</v>
      </c>
      <c r="F4" s="432"/>
      <c r="G4" s="432"/>
      <c r="H4" s="433"/>
      <c r="I4" s="426" t="s">
        <v>99</v>
      </c>
      <c r="J4" s="4"/>
      <c r="K4" s="18"/>
      <c r="L4" s="17" t="s">
        <v>135</v>
      </c>
    </row>
    <row r="5" spans="1:16" ht="30" customHeight="1" thickBot="1" x14ac:dyDescent="0.3">
      <c r="A5" s="420"/>
      <c r="B5" s="422"/>
      <c r="C5" s="422"/>
      <c r="D5" s="430"/>
      <c r="E5" s="3">
        <v>2</v>
      </c>
      <c r="F5" s="3">
        <v>3</v>
      </c>
      <c r="G5" s="3">
        <v>4</v>
      </c>
      <c r="H5" s="3">
        <v>5</v>
      </c>
      <c r="I5" s="427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5943</v>
      </c>
      <c r="E6" s="153">
        <v>2.333831775700935</v>
      </c>
      <c r="F6" s="153">
        <v>36.09439252336449</v>
      </c>
      <c r="G6" s="153">
        <v>55.400467289719622</v>
      </c>
      <c r="H6" s="153">
        <v>6.1714018691588786</v>
      </c>
      <c r="I6" s="113">
        <v>3.67</v>
      </c>
      <c r="J6" s="21"/>
      <c r="K6" s="381">
        <f>D6</f>
        <v>5943</v>
      </c>
      <c r="L6" s="382">
        <f>L7+L8+L17+L30+L48+L68+L83+L115</f>
        <v>3752.0041999999999</v>
      </c>
      <c r="M6" s="297">
        <f t="shared" ref="M6:M69" si="0">G6+H6</f>
        <v>61.571869158878499</v>
      </c>
      <c r="N6" s="382">
        <f>N7+N8+N17+N30+N48+N68+N83+N115</f>
        <v>124.98410000000001</v>
      </c>
      <c r="O6" s="383">
        <f t="shared" ref="O6:O69" si="1">E6</f>
        <v>2.333831775700935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36">
        <v>41</v>
      </c>
      <c r="E7" s="275"/>
      <c r="F7" s="235">
        <v>43.9</v>
      </c>
      <c r="G7" s="235">
        <v>53.66</v>
      </c>
      <c r="H7" s="275">
        <v>2.44</v>
      </c>
      <c r="I7" s="151">
        <f>(E7*2+F7*3+G7*4+H7*5)/100</f>
        <v>3.5853999999999995</v>
      </c>
      <c r="J7" s="64"/>
      <c r="K7" s="89">
        <f t="shared" ref="K7" si="2">D7</f>
        <v>41</v>
      </c>
      <c r="L7" s="90">
        <f t="shared" ref="L7" si="3">M7*K7/100</f>
        <v>23.000999999999998</v>
      </c>
      <c r="M7" s="91">
        <f t="shared" ref="M7" si="4">G7+H7</f>
        <v>56.099999999999994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410</v>
      </c>
      <c r="E8" s="81">
        <v>1.3750000000000002</v>
      </c>
      <c r="F8" s="81">
        <v>29.875</v>
      </c>
      <c r="G8" s="81">
        <v>61.66375</v>
      </c>
      <c r="H8" s="81">
        <v>7.0862499999999997</v>
      </c>
      <c r="I8" s="41">
        <f>AVERAGE(I9:I16)</f>
        <v>3.7446124999999997</v>
      </c>
      <c r="J8" s="21"/>
      <c r="K8" s="384">
        <f t="shared" ref="K8:K70" si="7">D8</f>
        <v>410</v>
      </c>
      <c r="L8" s="385">
        <f>SUM(L9:L16)</f>
        <v>282.00570000000005</v>
      </c>
      <c r="M8" s="386">
        <f t="shared" si="0"/>
        <v>68.75</v>
      </c>
      <c r="N8" s="385">
        <f>SUM(N9:N16)</f>
        <v>5.9980000000000002</v>
      </c>
      <c r="O8" s="387">
        <f t="shared" si="1"/>
        <v>1.3750000000000002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21">
        <v>67</v>
      </c>
      <c r="E9" s="144">
        <v>4.4800000000000004</v>
      </c>
      <c r="F9" s="144">
        <v>20.9</v>
      </c>
      <c r="G9" s="144">
        <v>64.180000000000007</v>
      </c>
      <c r="H9" s="144">
        <v>10.45</v>
      </c>
      <c r="I9" s="43">
        <f t="shared" ref="I9:I10" si="8">(E9*2+F9*3+G9*4+H9*5)/100</f>
        <v>3.8062999999999998</v>
      </c>
      <c r="J9" s="21"/>
      <c r="K9" s="97">
        <f t="shared" ref="K9:K10" si="9">D9</f>
        <v>67</v>
      </c>
      <c r="L9" s="98">
        <f t="shared" ref="L9:L10" si="10">M9*K9/100</f>
        <v>50.002100000000013</v>
      </c>
      <c r="M9" s="99">
        <f t="shared" ref="M9:M10" si="11">G9+H9</f>
        <v>74.63000000000001</v>
      </c>
      <c r="N9" s="98">
        <f t="shared" ref="N9:N10" si="12">O9*K9/100</f>
        <v>3.0016000000000003</v>
      </c>
      <c r="O9" s="100">
        <f t="shared" ref="O9:O10" si="13">E9</f>
        <v>4.4800000000000004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21">
        <v>52</v>
      </c>
      <c r="E10" s="144">
        <v>1.92</v>
      </c>
      <c r="F10" s="144">
        <v>21.15</v>
      </c>
      <c r="G10" s="144">
        <v>59.62</v>
      </c>
      <c r="H10" s="144">
        <v>17.309999999999999</v>
      </c>
      <c r="I10" s="43">
        <f t="shared" si="8"/>
        <v>3.9232</v>
      </c>
      <c r="J10" s="21"/>
      <c r="K10" s="97">
        <f t="shared" si="9"/>
        <v>52</v>
      </c>
      <c r="L10" s="98">
        <f t="shared" si="10"/>
        <v>40.003599999999999</v>
      </c>
      <c r="M10" s="99">
        <f t="shared" si="11"/>
        <v>76.929999999999993</v>
      </c>
      <c r="N10" s="98">
        <f t="shared" si="12"/>
        <v>0.99840000000000007</v>
      </c>
      <c r="O10" s="100">
        <f t="shared" si="13"/>
        <v>1.92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21">
        <v>48</v>
      </c>
      <c r="E11" s="208"/>
      <c r="F11" s="208">
        <v>18.75</v>
      </c>
      <c r="G11" s="208">
        <v>68.75</v>
      </c>
      <c r="H11" s="273">
        <v>12.5</v>
      </c>
      <c r="I11" s="46">
        <f t="shared" ref="I11:I73" si="14">(E11*2+F11*3+G11*4+H11*5)/100</f>
        <v>3.9375</v>
      </c>
      <c r="J11" s="21"/>
      <c r="K11" s="97">
        <f t="shared" si="7"/>
        <v>48</v>
      </c>
      <c r="L11" s="98">
        <f t="shared" ref="L11:L73" si="15">M11*K11/100</f>
        <v>39</v>
      </c>
      <c r="M11" s="99">
        <f t="shared" si="0"/>
        <v>81.25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21">
        <v>22</v>
      </c>
      <c r="E12" s="208"/>
      <c r="F12" s="208">
        <v>27.27</v>
      </c>
      <c r="G12" s="208">
        <v>72.73</v>
      </c>
      <c r="H12" s="272"/>
      <c r="I12" s="43">
        <f t="shared" si="14"/>
        <v>3.7273000000000001</v>
      </c>
      <c r="J12" s="21"/>
      <c r="K12" s="97">
        <f t="shared" si="7"/>
        <v>22</v>
      </c>
      <c r="L12" s="98">
        <f t="shared" si="15"/>
        <v>16.000600000000002</v>
      </c>
      <c r="M12" s="99">
        <f t="shared" si="0"/>
        <v>72.73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21">
        <v>56</v>
      </c>
      <c r="E13" s="208"/>
      <c r="F13" s="208">
        <v>48.21</v>
      </c>
      <c r="G13" s="208">
        <v>48.21</v>
      </c>
      <c r="H13" s="208">
        <v>3.57</v>
      </c>
      <c r="I13" s="43">
        <f t="shared" si="14"/>
        <v>3.5532000000000004</v>
      </c>
      <c r="J13" s="21"/>
      <c r="K13" s="97">
        <f t="shared" si="7"/>
        <v>56</v>
      </c>
      <c r="L13" s="98">
        <f t="shared" si="15"/>
        <v>28.996800000000004</v>
      </c>
      <c r="M13" s="99">
        <f t="shared" si="0"/>
        <v>51.78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21">
        <v>77</v>
      </c>
      <c r="E14" s="144"/>
      <c r="F14" s="144">
        <v>28.57</v>
      </c>
      <c r="G14" s="144">
        <v>68.83</v>
      </c>
      <c r="H14" s="144">
        <v>2.6</v>
      </c>
      <c r="I14" s="43">
        <f t="shared" si="14"/>
        <v>3.7402999999999995</v>
      </c>
      <c r="J14" s="21"/>
      <c r="K14" s="97">
        <f t="shared" ref="K14" si="17">D14</f>
        <v>77</v>
      </c>
      <c r="L14" s="98">
        <f t="shared" ref="L14" si="18">M14*K14/100</f>
        <v>55.001099999999994</v>
      </c>
      <c r="M14" s="99">
        <f t="shared" ref="M14" si="19">G14+H14</f>
        <v>71.429999999999993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21">
        <v>49</v>
      </c>
      <c r="E15" s="208">
        <v>2.04</v>
      </c>
      <c r="F15" s="208">
        <v>40.82</v>
      </c>
      <c r="G15" s="208">
        <v>57.14</v>
      </c>
      <c r="H15" s="272"/>
      <c r="I15" s="43">
        <f t="shared" si="14"/>
        <v>3.5510000000000002</v>
      </c>
      <c r="J15" s="21"/>
      <c r="K15" s="97">
        <f t="shared" si="7"/>
        <v>49</v>
      </c>
      <c r="L15" s="98">
        <f t="shared" si="15"/>
        <v>27.9986</v>
      </c>
      <c r="M15" s="99">
        <f t="shared" si="0"/>
        <v>57.14</v>
      </c>
      <c r="N15" s="98">
        <f t="shared" si="16"/>
        <v>0.99960000000000004</v>
      </c>
      <c r="O15" s="100">
        <f t="shared" si="1"/>
        <v>2.04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21">
        <v>39</v>
      </c>
      <c r="E16" s="208">
        <v>2.56</v>
      </c>
      <c r="F16" s="208">
        <v>33.33</v>
      </c>
      <c r="G16" s="208">
        <v>53.85</v>
      </c>
      <c r="H16" s="208">
        <v>10.26</v>
      </c>
      <c r="I16" s="45">
        <f t="shared" si="14"/>
        <v>3.7181000000000002</v>
      </c>
      <c r="J16" s="21"/>
      <c r="K16" s="101">
        <f t="shared" si="7"/>
        <v>39</v>
      </c>
      <c r="L16" s="102">
        <f t="shared" si="15"/>
        <v>25.0029</v>
      </c>
      <c r="M16" s="103">
        <f t="shared" si="0"/>
        <v>64.11</v>
      </c>
      <c r="N16" s="102">
        <f t="shared" si="16"/>
        <v>0.99840000000000007</v>
      </c>
      <c r="O16" s="104">
        <f t="shared" si="1"/>
        <v>2.56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685</v>
      </c>
      <c r="E17" s="38">
        <v>2.3574999999999999</v>
      </c>
      <c r="F17" s="38">
        <v>38.637499999999996</v>
      </c>
      <c r="G17" s="38">
        <v>54.587499999999984</v>
      </c>
      <c r="H17" s="38">
        <v>4.4175000000000004</v>
      </c>
      <c r="I17" s="39">
        <f>AVERAGE(I18:I29)</f>
        <v>3.6106500000000001</v>
      </c>
      <c r="J17" s="21"/>
      <c r="K17" s="384">
        <f t="shared" si="7"/>
        <v>685</v>
      </c>
      <c r="L17" s="385">
        <f>SUM(L18:L29)</f>
        <v>421.99619999999993</v>
      </c>
      <c r="M17" s="386">
        <f t="shared" si="0"/>
        <v>59.004999999999981</v>
      </c>
      <c r="N17" s="385">
        <f>SUM(N18:N29)</f>
        <v>13.9964</v>
      </c>
      <c r="O17" s="387">
        <f t="shared" si="1"/>
        <v>2.3574999999999999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23">
        <v>63</v>
      </c>
      <c r="E18" s="144"/>
      <c r="F18" s="144">
        <v>38.1</v>
      </c>
      <c r="G18" s="144">
        <v>55.56</v>
      </c>
      <c r="H18" s="144">
        <v>6.35</v>
      </c>
      <c r="I18" s="42">
        <f t="shared" ref="I18:I20" si="22">(E18*2+F18*3+G18*4+H18*5)/100</f>
        <v>3.6829000000000001</v>
      </c>
      <c r="J18" s="21"/>
      <c r="K18" s="93">
        <f t="shared" ref="K18:K20" si="23">D18</f>
        <v>63</v>
      </c>
      <c r="L18" s="94">
        <f t="shared" ref="L18:L20" si="24">M18*K18/100</f>
        <v>39.003300000000003</v>
      </c>
      <c r="M18" s="95">
        <f t="shared" ref="M18:M20" si="25">G18+H18</f>
        <v>61.910000000000004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22">
        <v>54</v>
      </c>
      <c r="E19" s="144"/>
      <c r="F19" s="144">
        <v>16.670000000000002</v>
      </c>
      <c r="G19" s="144">
        <v>61.11</v>
      </c>
      <c r="H19" s="144">
        <v>22.22</v>
      </c>
      <c r="I19" s="43">
        <f t="shared" si="22"/>
        <v>4.0554999999999994</v>
      </c>
      <c r="J19" s="21"/>
      <c r="K19" s="97">
        <f t="shared" si="23"/>
        <v>54</v>
      </c>
      <c r="L19" s="98">
        <f t="shared" si="24"/>
        <v>44.998199999999997</v>
      </c>
      <c r="M19" s="99">
        <f t="shared" si="25"/>
        <v>83.33</v>
      </c>
      <c r="N19" s="98">
        <f t="shared" si="26"/>
        <v>0</v>
      </c>
      <c r="O19" s="100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22">
        <v>49</v>
      </c>
      <c r="E20" s="144"/>
      <c r="F20" s="144">
        <v>28.57</v>
      </c>
      <c r="G20" s="144">
        <v>63.27</v>
      </c>
      <c r="H20" s="144">
        <v>8.16</v>
      </c>
      <c r="I20" s="43">
        <f t="shared" si="22"/>
        <v>3.7959000000000005</v>
      </c>
      <c r="J20" s="21"/>
      <c r="K20" s="97">
        <f t="shared" si="23"/>
        <v>49</v>
      </c>
      <c r="L20" s="98">
        <f t="shared" si="24"/>
        <v>35.000700000000002</v>
      </c>
      <c r="M20" s="99">
        <f t="shared" si="25"/>
        <v>71.430000000000007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22">
        <v>113</v>
      </c>
      <c r="E21" s="208">
        <v>0.88</v>
      </c>
      <c r="F21" s="208">
        <v>21.24</v>
      </c>
      <c r="G21" s="208">
        <v>71.680000000000007</v>
      </c>
      <c r="H21" s="208">
        <v>6.19</v>
      </c>
      <c r="I21" s="43">
        <f t="shared" si="14"/>
        <v>3.8315000000000001</v>
      </c>
      <c r="J21" s="21"/>
      <c r="K21" s="97">
        <f t="shared" si="7"/>
        <v>113</v>
      </c>
      <c r="L21" s="98">
        <f t="shared" si="15"/>
        <v>87.993100000000013</v>
      </c>
      <c r="M21" s="99">
        <f t="shared" si="0"/>
        <v>77.87</v>
      </c>
      <c r="N21" s="98">
        <f t="shared" si="16"/>
        <v>0.99439999999999995</v>
      </c>
      <c r="O21" s="100">
        <f t="shared" si="1"/>
        <v>0.88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22">
        <v>80</v>
      </c>
      <c r="E22" s="208">
        <v>2.5</v>
      </c>
      <c r="F22" s="208">
        <v>33.75</v>
      </c>
      <c r="G22" s="208">
        <v>63.75</v>
      </c>
      <c r="H22" s="208"/>
      <c r="I22" s="43">
        <f t="shared" si="14"/>
        <v>3.6124999999999998</v>
      </c>
      <c r="J22" s="21"/>
      <c r="K22" s="97">
        <f t="shared" si="7"/>
        <v>80</v>
      </c>
      <c r="L22" s="98">
        <f t="shared" si="15"/>
        <v>51</v>
      </c>
      <c r="M22" s="99">
        <f t="shared" si="0"/>
        <v>63.75</v>
      </c>
      <c r="N22" s="98">
        <f t="shared" si="16"/>
        <v>2</v>
      </c>
      <c r="O22" s="100">
        <f t="shared" si="1"/>
        <v>2.5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22">
        <v>47</v>
      </c>
      <c r="E23" s="205">
        <v>8.51</v>
      </c>
      <c r="F23" s="205">
        <v>31.91</v>
      </c>
      <c r="G23" s="205">
        <v>55.32</v>
      </c>
      <c r="H23" s="164">
        <v>4.26</v>
      </c>
      <c r="I23" s="43">
        <f t="shared" si="14"/>
        <v>3.5532999999999997</v>
      </c>
      <c r="J23" s="21"/>
      <c r="K23" s="97">
        <f t="shared" si="7"/>
        <v>47</v>
      </c>
      <c r="L23" s="98">
        <f t="shared" si="15"/>
        <v>28.002599999999997</v>
      </c>
      <c r="M23" s="99">
        <f t="shared" si="0"/>
        <v>59.58</v>
      </c>
      <c r="N23" s="98">
        <f t="shared" si="16"/>
        <v>3.9996999999999998</v>
      </c>
      <c r="O23" s="100">
        <f t="shared" si="1"/>
        <v>8.51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22">
        <v>61</v>
      </c>
      <c r="E24" s="144">
        <v>3.28</v>
      </c>
      <c r="F24" s="144">
        <v>49.18</v>
      </c>
      <c r="G24" s="144">
        <v>45.9</v>
      </c>
      <c r="H24" s="144">
        <v>1.64</v>
      </c>
      <c r="I24" s="43">
        <f t="shared" si="14"/>
        <v>3.4589999999999996</v>
      </c>
      <c r="J24" s="21"/>
      <c r="K24" s="97">
        <f t="shared" ref="K24" si="28">D24</f>
        <v>61</v>
      </c>
      <c r="L24" s="98">
        <f t="shared" ref="L24" si="29">M24*K24/100</f>
        <v>28.999400000000001</v>
      </c>
      <c r="M24" s="99">
        <f t="shared" ref="M24" si="30">G24+H24</f>
        <v>47.54</v>
      </c>
      <c r="N24" s="98">
        <f t="shared" ref="N24" si="31">O24*K24/100</f>
        <v>2.0007999999999999</v>
      </c>
      <c r="O24" s="100">
        <f t="shared" ref="O24" si="32">E24</f>
        <v>3.28</v>
      </c>
    </row>
    <row r="25" spans="1:16" s="1" customFormat="1" ht="15" customHeight="1" x14ac:dyDescent="0.25">
      <c r="A25" s="237">
        <v>8</v>
      </c>
      <c r="B25" s="48">
        <v>20550</v>
      </c>
      <c r="C25" s="19" t="s">
        <v>17</v>
      </c>
      <c r="D25" s="324">
        <v>52</v>
      </c>
      <c r="E25" s="208"/>
      <c r="F25" s="208">
        <v>38.46</v>
      </c>
      <c r="G25" s="208">
        <v>61.54</v>
      </c>
      <c r="H25" s="144"/>
      <c r="I25" s="43">
        <f t="shared" si="14"/>
        <v>3.6153999999999997</v>
      </c>
      <c r="J25" s="21"/>
      <c r="K25" s="97">
        <f t="shared" si="7"/>
        <v>52</v>
      </c>
      <c r="L25" s="98">
        <f t="shared" si="15"/>
        <v>32.000799999999998</v>
      </c>
      <c r="M25" s="99">
        <f t="shared" si="0"/>
        <v>61.54</v>
      </c>
      <c r="N25" s="111">
        <f t="shared" si="16"/>
        <v>0</v>
      </c>
      <c r="O25" s="100">
        <f t="shared" si="1"/>
        <v>0</v>
      </c>
    </row>
    <row r="26" spans="1:16" s="1" customFormat="1" ht="15" customHeight="1" x14ac:dyDescent="0.25">
      <c r="A26" s="237">
        <v>9</v>
      </c>
      <c r="B26" s="48">
        <v>20630</v>
      </c>
      <c r="C26" s="19" t="s">
        <v>18</v>
      </c>
      <c r="D26" s="324">
        <v>44</v>
      </c>
      <c r="E26" s="208">
        <v>4.55</v>
      </c>
      <c r="F26" s="208">
        <v>50</v>
      </c>
      <c r="G26" s="208">
        <v>43.18</v>
      </c>
      <c r="H26" s="144">
        <v>2.27</v>
      </c>
      <c r="I26" s="43">
        <f t="shared" si="14"/>
        <v>3.4317000000000002</v>
      </c>
      <c r="J26" s="21"/>
      <c r="K26" s="97">
        <f t="shared" si="7"/>
        <v>44</v>
      </c>
      <c r="L26" s="98">
        <f t="shared" si="15"/>
        <v>19.998000000000001</v>
      </c>
      <c r="M26" s="99">
        <f t="shared" si="0"/>
        <v>45.45</v>
      </c>
      <c r="N26" s="111">
        <f t="shared" si="16"/>
        <v>2.0019999999999998</v>
      </c>
      <c r="O26" s="100">
        <f t="shared" si="1"/>
        <v>4.55</v>
      </c>
    </row>
    <row r="27" spans="1:16" s="1" customFormat="1" ht="15" customHeight="1" x14ac:dyDescent="0.25">
      <c r="A27" s="237">
        <v>10</v>
      </c>
      <c r="B27" s="48">
        <v>20810</v>
      </c>
      <c r="C27" s="19" t="s">
        <v>19</v>
      </c>
      <c r="D27" s="324">
        <v>35</v>
      </c>
      <c r="E27" s="144">
        <v>8.57</v>
      </c>
      <c r="F27" s="144">
        <v>37.14</v>
      </c>
      <c r="G27" s="144">
        <v>54.29</v>
      </c>
      <c r="H27" s="144"/>
      <c r="I27" s="43">
        <f t="shared" si="14"/>
        <v>3.4572000000000003</v>
      </c>
      <c r="J27" s="21"/>
      <c r="K27" s="97">
        <f t="shared" ref="K27:K29" si="33">D27</f>
        <v>35</v>
      </c>
      <c r="L27" s="98">
        <f t="shared" ref="L27:L29" si="34">M27*K27/100</f>
        <v>19.0015</v>
      </c>
      <c r="M27" s="99">
        <f t="shared" ref="M27:M29" si="35">G27+H27</f>
        <v>54.29</v>
      </c>
      <c r="N27" s="111">
        <f t="shared" ref="N27:N29" si="36">O27*K27/100</f>
        <v>2.9994999999999998</v>
      </c>
      <c r="O27" s="100">
        <f t="shared" ref="O27:O29" si="37">E27</f>
        <v>8.57</v>
      </c>
    </row>
    <row r="28" spans="1:16" s="1" customFormat="1" ht="15" customHeight="1" x14ac:dyDescent="0.25">
      <c r="A28" s="237">
        <v>11</v>
      </c>
      <c r="B28" s="48">
        <v>20900</v>
      </c>
      <c r="C28" s="19" t="s">
        <v>20</v>
      </c>
      <c r="D28" s="324">
        <v>52</v>
      </c>
      <c r="E28" s="144"/>
      <c r="F28" s="144">
        <v>55.77</v>
      </c>
      <c r="G28" s="144">
        <v>42.31</v>
      </c>
      <c r="H28" s="144">
        <v>1.92</v>
      </c>
      <c r="I28" s="43">
        <f t="shared" si="14"/>
        <v>3.4615000000000005</v>
      </c>
      <c r="J28" s="21"/>
      <c r="K28" s="97">
        <f t="shared" si="33"/>
        <v>52</v>
      </c>
      <c r="L28" s="98">
        <f t="shared" si="34"/>
        <v>22.999600000000001</v>
      </c>
      <c r="M28" s="99">
        <f t="shared" si="35"/>
        <v>44.230000000000004</v>
      </c>
      <c r="N28" s="111">
        <f t="shared" si="36"/>
        <v>0</v>
      </c>
      <c r="O28" s="100">
        <f t="shared" si="37"/>
        <v>0</v>
      </c>
    </row>
    <row r="29" spans="1:16" s="1" customFormat="1" ht="15" customHeight="1" thickBot="1" x14ac:dyDescent="0.3">
      <c r="A29" s="238">
        <v>12</v>
      </c>
      <c r="B29" s="52">
        <v>21350</v>
      </c>
      <c r="C29" s="20" t="s">
        <v>22</v>
      </c>
      <c r="D29" s="325">
        <v>35</v>
      </c>
      <c r="E29" s="124"/>
      <c r="F29" s="124">
        <v>62.86</v>
      </c>
      <c r="G29" s="124">
        <v>37.14</v>
      </c>
      <c r="H29" s="125"/>
      <c r="I29" s="45">
        <f t="shared" si="14"/>
        <v>3.3714</v>
      </c>
      <c r="J29" s="21"/>
      <c r="K29" s="101">
        <f t="shared" si="33"/>
        <v>35</v>
      </c>
      <c r="L29" s="102">
        <f t="shared" si="34"/>
        <v>12.999000000000001</v>
      </c>
      <c r="M29" s="103">
        <f t="shared" si="35"/>
        <v>37.14</v>
      </c>
      <c r="N29" s="150">
        <f t="shared" si="36"/>
        <v>0</v>
      </c>
      <c r="O29" s="104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840</v>
      </c>
      <c r="E30" s="38">
        <v>2.7323529411764698</v>
      </c>
      <c r="F30" s="38">
        <v>41.875882352941183</v>
      </c>
      <c r="G30" s="38">
        <v>51.417058823529409</v>
      </c>
      <c r="H30" s="38">
        <v>3.9747058823529406</v>
      </c>
      <c r="I30" s="39">
        <f>AVERAGE(I31:I47)</f>
        <v>3.5663411764705883</v>
      </c>
      <c r="J30" s="21"/>
      <c r="K30" s="384">
        <f t="shared" si="7"/>
        <v>840</v>
      </c>
      <c r="L30" s="385">
        <f>SUM(L31:L47)</f>
        <v>473.00189999999992</v>
      </c>
      <c r="M30" s="386">
        <f t="shared" si="0"/>
        <v>55.391764705882352</v>
      </c>
      <c r="N30" s="385">
        <f>SUM(N31:N47)</f>
        <v>16.003100000000003</v>
      </c>
      <c r="O30" s="387">
        <f t="shared" si="1"/>
        <v>2.7323529411764698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26">
        <v>62</v>
      </c>
      <c r="E31" s="208"/>
      <c r="F31" s="208">
        <v>35.479999999999997</v>
      </c>
      <c r="G31" s="208">
        <v>53.23</v>
      </c>
      <c r="H31" s="208">
        <v>11.29</v>
      </c>
      <c r="I31" s="42">
        <f t="shared" si="14"/>
        <v>3.7581000000000002</v>
      </c>
      <c r="J31" s="7"/>
      <c r="K31" s="93">
        <f t="shared" si="7"/>
        <v>62</v>
      </c>
      <c r="L31" s="94">
        <f t="shared" si="15"/>
        <v>40.002399999999994</v>
      </c>
      <c r="M31" s="95">
        <f t="shared" si="0"/>
        <v>64.52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26">
        <v>59</v>
      </c>
      <c r="E32" s="144"/>
      <c r="F32" s="144">
        <v>16.95</v>
      </c>
      <c r="G32" s="144">
        <v>76.27</v>
      </c>
      <c r="H32" s="144">
        <v>6.78</v>
      </c>
      <c r="I32" s="43">
        <f t="shared" si="14"/>
        <v>3.8982999999999994</v>
      </c>
      <c r="J32" s="7"/>
      <c r="K32" s="97">
        <f t="shared" ref="K32" si="38">D32</f>
        <v>59</v>
      </c>
      <c r="L32" s="98">
        <f t="shared" ref="L32" si="39">M32*K32/100</f>
        <v>48.999499999999998</v>
      </c>
      <c r="M32" s="99">
        <f t="shared" ref="M32" si="40">G32+H32</f>
        <v>83.05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26">
        <v>80</v>
      </c>
      <c r="E33" s="208"/>
      <c r="F33" s="208">
        <v>36.25</v>
      </c>
      <c r="G33" s="208">
        <v>60</v>
      </c>
      <c r="H33" s="208">
        <v>3.75</v>
      </c>
      <c r="I33" s="46">
        <f t="shared" si="14"/>
        <v>3.6749999999999998</v>
      </c>
      <c r="J33" s="7"/>
      <c r="K33" s="97">
        <f t="shared" si="7"/>
        <v>80</v>
      </c>
      <c r="L33" s="98">
        <f t="shared" si="15"/>
        <v>51</v>
      </c>
      <c r="M33" s="99">
        <f t="shared" si="0"/>
        <v>63.75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26">
        <v>43</v>
      </c>
      <c r="E34" s="208">
        <v>2.33</v>
      </c>
      <c r="F34" s="208">
        <v>39.53</v>
      </c>
      <c r="G34" s="208">
        <v>55.81</v>
      </c>
      <c r="H34" s="274">
        <v>2.33</v>
      </c>
      <c r="I34" s="43">
        <f t="shared" si="14"/>
        <v>3.5813999999999999</v>
      </c>
      <c r="J34" s="7"/>
      <c r="K34" s="97">
        <f t="shared" si="7"/>
        <v>43</v>
      </c>
      <c r="L34" s="98">
        <f t="shared" si="15"/>
        <v>25.0002</v>
      </c>
      <c r="M34" s="99">
        <f t="shared" si="0"/>
        <v>58.14</v>
      </c>
      <c r="N34" s="98">
        <f t="shared" si="16"/>
        <v>1.0019</v>
      </c>
      <c r="O34" s="100">
        <f t="shared" si="1"/>
        <v>2.33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26">
        <v>66</v>
      </c>
      <c r="E35" s="208"/>
      <c r="F35" s="208">
        <v>30.3</v>
      </c>
      <c r="G35" s="208">
        <v>65.150000000000006</v>
      </c>
      <c r="H35" s="272">
        <v>4.55</v>
      </c>
      <c r="I35" s="43">
        <f t="shared" si="14"/>
        <v>3.7425000000000002</v>
      </c>
      <c r="J35" s="7"/>
      <c r="K35" s="97">
        <f t="shared" si="7"/>
        <v>66</v>
      </c>
      <c r="L35" s="98">
        <f t="shared" si="15"/>
        <v>46.001999999999995</v>
      </c>
      <c r="M35" s="99">
        <f t="shared" si="0"/>
        <v>69.7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26">
        <v>20</v>
      </c>
      <c r="E36" s="144">
        <v>5</v>
      </c>
      <c r="F36" s="144">
        <v>70</v>
      </c>
      <c r="G36" s="144">
        <v>25</v>
      </c>
      <c r="H36" s="144"/>
      <c r="I36" s="43">
        <f t="shared" si="14"/>
        <v>3.2</v>
      </c>
      <c r="J36" s="7"/>
      <c r="K36" s="97">
        <f t="shared" ref="K36" si="43">D36</f>
        <v>20</v>
      </c>
      <c r="L36" s="98">
        <f t="shared" ref="L36" si="44">M36*K36/100</f>
        <v>5</v>
      </c>
      <c r="M36" s="99">
        <f t="shared" ref="M36" si="45">G36+H36</f>
        <v>25</v>
      </c>
      <c r="N36" s="98">
        <f t="shared" ref="N36" si="46">O36*K36/100</f>
        <v>1</v>
      </c>
      <c r="O36" s="100">
        <f t="shared" ref="O36" si="47">E36</f>
        <v>5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26">
        <v>34</v>
      </c>
      <c r="E37" s="208"/>
      <c r="F37" s="208">
        <v>35.299999999999997</v>
      </c>
      <c r="G37" s="208">
        <v>58.82</v>
      </c>
      <c r="H37" s="144">
        <v>5.88</v>
      </c>
      <c r="I37" s="43">
        <f t="shared" si="14"/>
        <v>3.7058</v>
      </c>
      <c r="J37" s="7"/>
      <c r="K37" s="97">
        <f t="shared" si="7"/>
        <v>34</v>
      </c>
      <c r="L37" s="98">
        <f t="shared" si="15"/>
        <v>21.998000000000001</v>
      </c>
      <c r="M37" s="99">
        <f t="shared" si="0"/>
        <v>64.7</v>
      </c>
      <c r="N37" s="111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26">
        <v>14</v>
      </c>
      <c r="E38" s="144">
        <v>14.29</v>
      </c>
      <c r="F38" s="144">
        <v>50</v>
      </c>
      <c r="G38" s="144">
        <v>35.71</v>
      </c>
      <c r="H38" s="144"/>
      <c r="I38" s="43">
        <f t="shared" si="14"/>
        <v>3.2141999999999995</v>
      </c>
      <c r="J38" s="7"/>
      <c r="K38" s="97">
        <f t="shared" ref="K38:K41" si="48">D38</f>
        <v>14</v>
      </c>
      <c r="L38" s="98">
        <f t="shared" ref="L38:L41" si="49">M38*K38/100</f>
        <v>4.9993999999999996</v>
      </c>
      <c r="M38" s="99">
        <f t="shared" ref="M38:M41" si="50">G38+H38</f>
        <v>35.71</v>
      </c>
      <c r="N38" s="111">
        <f t="shared" ref="N38:N41" si="51">O38*K38/100</f>
        <v>2.0005999999999999</v>
      </c>
      <c r="O38" s="100">
        <f t="shared" ref="O38:O41" si="52">E38</f>
        <v>14.29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26">
        <v>43</v>
      </c>
      <c r="E39" s="144">
        <v>4.6500000000000004</v>
      </c>
      <c r="F39" s="144">
        <v>39.53</v>
      </c>
      <c r="G39" s="144">
        <v>51.16</v>
      </c>
      <c r="H39" s="144">
        <v>4.6500000000000004</v>
      </c>
      <c r="I39" s="43">
        <f t="shared" si="14"/>
        <v>3.5577999999999999</v>
      </c>
      <c r="J39" s="7"/>
      <c r="K39" s="97">
        <f t="shared" si="48"/>
        <v>43</v>
      </c>
      <c r="L39" s="98">
        <f t="shared" si="49"/>
        <v>23.9983</v>
      </c>
      <c r="M39" s="99">
        <f t="shared" si="50"/>
        <v>55.809999999999995</v>
      </c>
      <c r="N39" s="111">
        <f t="shared" si="51"/>
        <v>1.9995000000000003</v>
      </c>
      <c r="O39" s="100">
        <f t="shared" si="52"/>
        <v>4.6500000000000004</v>
      </c>
    </row>
    <row r="40" spans="1:15" s="1" customFormat="1" ht="15" customHeight="1" x14ac:dyDescent="0.25">
      <c r="A40" s="243">
        <v>10</v>
      </c>
      <c r="B40" s="242">
        <v>30500</v>
      </c>
      <c r="C40" s="241" t="s">
        <v>30</v>
      </c>
      <c r="D40" s="327">
        <v>27</v>
      </c>
      <c r="E40" s="144">
        <v>7.41</v>
      </c>
      <c r="F40" s="144">
        <v>59.26</v>
      </c>
      <c r="G40" s="144">
        <v>29.63</v>
      </c>
      <c r="H40" s="144">
        <v>3.7</v>
      </c>
      <c r="I40" s="43">
        <f t="shared" si="14"/>
        <v>3.2962000000000002</v>
      </c>
      <c r="J40" s="7"/>
      <c r="K40" s="97">
        <f t="shared" si="48"/>
        <v>27</v>
      </c>
      <c r="L40" s="98">
        <f t="shared" si="49"/>
        <v>8.9991000000000003</v>
      </c>
      <c r="M40" s="99">
        <f t="shared" si="50"/>
        <v>33.33</v>
      </c>
      <c r="N40" s="111">
        <f t="shared" si="51"/>
        <v>2.0007000000000001</v>
      </c>
      <c r="O40" s="100">
        <f t="shared" si="52"/>
        <v>7.41</v>
      </c>
    </row>
    <row r="41" spans="1:15" s="1" customFormat="1" ht="15" customHeight="1" x14ac:dyDescent="0.25">
      <c r="A41" s="243">
        <v>11</v>
      </c>
      <c r="B41" s="48">
        <v>30530</v>
      </c>
      <c r="C41" s="19" t="s">
        <v>31</v>
      </c>
      <c r="D41" s="327">
        <v>71</v>
      </c>
      <c r="E41" s="144">
        <v>1.41</v>
      </c>
      <c r="F41" s="144">
        <v>56.34</v>
      </c>
      <c r="G41" s="144">
        <v>38.03</v>
      </c>
      <c r="H41" s="144">
        <v>4.2300000000000004</v>
      </c>
      <c r="I41" s="43">
        <f t="shared" si="14"/>
        <v>3.4511000000000003</v>
      </c>
      <c r="J41" s="7"/>
      <c r="K41" s="97">
        <f t="shared" si="48"/>
        <v>71</v>
      </c>
      <c r="L41" s="98">
        <f t="shared" si="49"/>
        <v>30.004600000000003</v>
      </c>
      <c r="M41" s="99">
        <f t="shared" si="50"/>
        <v>42.260000000000005</v>
      </c>
      <c r="N41" s="111">
        <f t="shared" si="51"/>
        <v>1.0011000000000001</v>
      </c>
      <c r="O41" s="100">
        <f t="shared" si="52"/>
        <v>1.41</v>
      </c>
    </row>
    <row r="42" spans="1:15" s="1" customFormat="1" ht="15" customHeight="1" x14ac:dyDescent="0.25">
      <c r="A42" s="243">
        <v>12</v>
      </c>
      <c r="B42" s="48">
        <v>30640</v>
      </c>
      <c r="C42" s="19" t="s">
        <v>32</v>
      </c>
      <c r="D42" s="327">
        <v>40</v>
      </c>
      <c r="E42" s="208">
        <v>2.5</v>
      </c>
      <c r="F42" s="208">
        <v>27.5</v>
      </c>
      <c r="G42" s="208">
        <v>55</v>
      </c>
      <c r="H42" s="208">
        <v>15</v>
      </c>
      <c r="I42" s="43">
        <f t="shared" si="14"/>
        <v>3.8250000000000002</v>
      </c>
      <c r="J42" s="7"/>
      <c r="K42" s="97">
        <f t="shared" ref="K42" si="53">D42</f>
        <v>40</v>
      </c>
      <c r="L42" s="98">
        <f t="shared" ref="L42" si="54">M42*K42/100</f>
        <v>28</v>
      </c>
      <c r="M42" s="99">
        <f t="shared" ref="M42" si="55">G42+H42</f>
        <v>70</v>
      </c>
      <c r="N42" s="111">
        <f t="shared" ref="N42" si="56">O42*K42/100</f>
        <v>1</v>
      </c>
      <c r="O42" s="100">
        <f t="shared" ref="O42" si="57">E42</f>
        <v>2.5</v>
      </c>
    </row>
    <row r="43" spans="1:15" s="1" customFormat="1" ht="15" customHeight="1" x14ac:dyDescent="0.25">
      <c r="A43" s="243">
        <v>13</v>
      </c>
      <c r="B43" s="48">
        <v>30650</v>
      </c>
      <c r="C43" s="19" t="s">
        <v>33</v>
      </c>
      <c r="D43" s="327">
        <v>62</v>
      </c>
      <c r="E43" s="144">
        <v>6.45</v>
      </c>
      <c r="F43" s="144">
        <v>51.61</v>
      </c>
      <c r="G43" s="144">
        <v>41.94</v>
      </c>
      <c r="H43" s="144"/>
      <c r="I43" s="43">
        <f t="shared" si="14"/>
        <v>3.3549000000000002</v>
      </c>
      <c r="J43" s="7"/>
      <c r="K43" s="97">
        <f t="shared" ref="K43" si="58">D43</f>
        <v>62</v>
      </c>
      <c r="L43" s="98">
        <f t="shared" ref="L43" si="59">M43*K43/100</f>
        <v>26.002799999999997</v>
      </c>
      <c r="M43" s="99">
        <f t="shared" ref="M43" si="60">G43+H43</f>
        <v>41.94</v>
      </c>
      <c r="N43" s="98">
        <f t="shared" ref="N43" si="61">O43*K43/100</f>
        <v>3.9990000000000006</v>
      </c>
      <c r="O43" s="100">
        <f t="shared" ref="O43" si="62">E43</f>
        <v>6.45</v>
      </c>
    </row>
    <row r="44" spans="1:15" s="1" customFormat="1" ht="15" customHeight="1" x14ac:dyDescent="0.25">
      <c r="A44" s="243">
        <v>14</v>
      </c>
      <c r="B44" s="48">
        <v>30790</v>
      </c>
      <c r="C44" s="19" t="s">
        <v>34</v>
      </c>
      <c r="D44" s="327">
        <v>51</v>
      </c>
      <c r="E44" s="208"/>
      <c r="F44" s="208">
        <v>49.02</v>
      </c>
      <c r="G44" s="208">
        <v>47.06</v>
      </c>
      <c r="H44" s="208">
        <v>3.92</v>
      </c>
      <c r="I44" s="43">
        <f t="shared" si="14"/>
        <v>3.5490000000000004</v>
      </c>
      <c r="J44" s="7"/>
      <c r="K44" s="97">
        <f t="shared" si="7"/>
        <v>51</v>
      </c>
      <c r="L44" s="98">
        <f t="shared" si="15"/>
        <v>25.9998</v>
      </c>
      <c r="M44" s="99">
        <f t="shared" si="0"/>
        <v>50.980000000000004</v>
      </c>
      <c r="N44" s="98">
        <f t="shared" si="16"/>
        <v>0</v>
      </c>
      <c r="O44" s="100">
        <f t="shared" si="1"/>
        <v>0</v>
      </c>
    </row>
    <row r="45" spans="1:15" s="1" customFormat="1" ht="15" customHeight="1" x14ac:dyDescent="0.25">
      <c r="A45" s="243">
        <v>15</v>
      </c>
      <c r="B45" s="48">
        <v>30890</v>
      </c>
      <c r="C45" s="19" t="s">
        <v>35</v>
      </c>
      <c r="D45" s="328">
        <v>18</v>
      </c>
      <c r="E45" s="144"/>
      <c r="F45" s="144">
        <v>11.11</v>
      </c>
      <c r="G45" s="144">
        <v>88.89</v>
      </c>
      <c r="H45" s="144"/>
      <c r="I45" s="43">
        <f t="shared" si="14"/>
        <v>3.8889</v>
      </c>
      <c r="J45" s="7"/>
      <c r="K45" s="97">
        <f t="shared" ref="K45:K47" si="63">D45</f>
        <v>18</v>
      </c>
      <c r="L45" s="98">
        <f t="shared" ref="L45:L47" si="64">M45*K45/100</f>
        <v>16.0002</v>
      </c>
      <c r="M45" s="99">
        <f t="shared" ref="M45:M47" si="65">G45+H45</f>
        <v>88.89</v>
      </c>
      <c r="N45" s="111">
        <f t="shared" ref="N45:N47" si="66">O45*K45/100</f>
        <v>0</v>
      </c>
      <c r="O45" s="100">
        <f t="shared" ref="O45:O47" si="67">E45</f>
        <v>0</v>
      </c>
    </row>
    <row r="46" spans="1:15" s="1" customFormat="1" ht="15" customHeight="1" x14ac:dyDescent="0.25">
      <c r="A46" s="243">
        <v>16</v>
      </c>
      <c r="B46" s="240">
        <v>30940</v>
      </c>
      <c r="C46" s="239" t="s">
        <v>36</v>
      </c>
      <c r="D46" s="328">
        <v>83</v>
      </c>
      <c r="E46" s="144">
        <v>2.41</v>
      </c>
      <c r="F46" s="144">
        <v>46.99</v>
      </c>
      <c r="G46" s="144">
        <v>50.6</v>
      </c>
      <c r="H46" s="144"/>
      <c r="I46" s="43">
        <f t="shared" si="14"/>
        <v>3.4819</v>
      </c>
      <c r="J46" s="7"/>
      <c r="K46" s="97">
        <f t="shared" si="63"/>
        <v>83</v>
      </c>
      <c r="L46" s="98">
        <f t="shared" si="64"/>
        <v>41.998000000000005</v>
      </c>
      <c r="M46" s="99">
        <f t="shared" si="65"/>
        <v>50.6</v>
      </c>
      <c r="N46" s="111">
        <f t="shared" si="66"/>
        <v>2.0003000000000002</v>
      </c>
      <c r="O46" s="100">
        <f t="shared" si="67"/>
        <v>2.41</v>
      </c>
    </row>
    <row r="47" spans="1:15" s="1" customFormat="1" ht="15" customHeight="1" thickBot="1" x14ac:dyDescent="0.3">
      <c r="A47" s="243">
        <v>17</v>
      </c>
      <c r="B47" s="48">
        <v>31480</v>
      </c>
      <c r="C47" s="19" t="s">
        <v>38</v>
      </c>
      <c r="D47" s="329">
        <v>67</v>
      </c>
      <c r="E47" s="144"/>
      <c r="F47" s="144">
        <v>56.72</v>
      </c>
      <c r="G47" s="144">
        <v>41.79</v>
      </c>
      <c r="H47" s="144">
        <v>1.49</v>
      </c>
      <c r="I47" s="43">
        <f t="shared" si="14"/>
        <v>3.4476999999999998</v>
      </c>
      <c r="J47" s="7"/>
      <c r="K47" s="97">
        <f t="shared" si="63"/>
        <v>67</v>
      </c>
      <c r="L47" s="98">
        <f t="shared" si="64"/>
        <v>28.997600000000002</v>
      </c>
      <c r="M47" s="99">
        <f t="shared" si="65"/>
        <v>43.28</v>
      </c>
      <c r="N47" s="98">
        <f t="shared" si="66"/>
        <v>0</v>
      </c>
      <c r="O47" s="100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845</v>
      </c>
      <c r="E48" s="82">
        <v>1.3663157894736842</v>
      </c>
      <c r="F48" s="82">
        <v>35.261578947368427</v>
      </c>
      <c r="G48" s="82">
        <v>56.589473684210532</v>
      </c>
      <c r="H48" s="82">
        <v>6.7826315789473686</v>
      </c>
      <c r="I48" s="41">
        <f>AVERAGE(I49:I67)</f>
        <v>3.6878842105263159</v>
      </c>
      <c r="J48" s="21"/>
      <c r="K48" s="384">
        <f t="shared" si="7"/>
        <v>845</v>
      </c>
      <c r="L48" s="385">
        <f>SUM(L49:L67)</f>
        <v>556.99239999999998</v>
      </c>
      <c r="M48" s="386">
        <f t="shared" si="0"/>
        <v>63.372105263157898</v>
      </c>
      <c r="N48" s="385">
        <f>SUM(N49:N67)</f>
        <v>13.9941</v>
      </c>
      <c r="O48" s="387">
        <f t="shared" si="1"/>
        <v>1.3663157894736842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31">
        <v>110</v>
      </c>
      <c r="E49" s="208"/>
      <c r="F49" s="208">
        <v>17.27</v>
      </c>
      <c r="G49" s="208">
        <v>62.73</v>
      </c>
      <c r="H49" s="208">
        <v>20</v>
      </c>
      <c r="I49" s="42">
        <f t="shared" si="14"/>
        <v>4.0273000000000003</v>
      </c>
      <c r="J49" s="21"/>
      <c r="K49" s="93">
        <f t="shared" si="7"/>
        <v>110</v>
      </c>
      <c r="L49" s="94">
        <f t="shared" si="15"/>
        <v>91.002999999999986</v>
      </c>
      <c r="M49" s="95">
        <f t="shared" si="0"/>
        <v>82.72999999999999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30">
        <v>25</v>
      </c>
      <c r="E50" s="144"/>
      <c r="F50" s="144">
        <v>12</v>
      </c>
      <c r="G50" s="144">
        <v>68</v>
      </c>
      <c r="H50" s="144">
        <v>20</v>
      </c>
      <c r="I50" s="43">
        <f t="shared" si="14"/>
        <v>4.08</v>
      </c>
      <c r="J50" s="21"/>
      <c r="K50" s="97">
        <f t="shared" ref="K50:K52" si="68">D50</f>
        <v>25</v>
      </c>
      <c r="L50" s="98">
        <f t="shared" ref="L50:L52" si="69">M50*K50/100</f>
        <v>22</v>
      </c>
      <c r="M50" s="99">
        <f t="shared" ref="M50:M52" si="70">G50+H50</f>
        <v>88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30">
        <v>70</v>
      </c>
      <c r="E51" s="144">
        <v>1.43</v>
      </c>
      <c r="F51" s="144">
        <v>20</v>
      </c>
      <c r="G51" s="144">
        <v>71.430000000000007</v>
      </c>
      <c r="H51" s="144">
        <v>7.14</v>
      </c>
      <c r="I51" s="43">
        <f t="shared" si="14"/>
        <v>3.8428000000000004</v>
      </c>
      <c r="J51" s="21"/>
      <c r="K51" s="97">
        <f t="shared" si="68"/>
        <v>70</v>
      </c>
      <c r="L51" s="98">
        <f t="shared" si="69"/>
        <v>54.999000000000002</v>
      </c>
      <c r="M51" s="99">
        <f t="shared" si="70"/>
        <v>78.570000000000007</v>
      </c>
      <c r="N51" s="98">
        <f t="shared" si="71"/>
        <v>1.0009999999999999</v>
      </c>
      <c r="O51" s="100">
        <f t="shared" si="72"/>
        <v>1.43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30">
        <v>104</v>
      </c>
      <c r="E52" s="144">
        <v>1.92</v>
      </c>
      <c r="F52" s="144">
        <v>19.239999999999998</v>
      </c>
      <c r="G52" s="144">
        <v>70.19</v>
      </c>
      <c r="H52" s="144">
        <v>8.65</v>
      </c>
      <c r="I52" s="43">
        <f t="shared" si="14"/>
        <v>3.8557000000000001</v>
      </c>
      <c r="J52" s="21"/>
      <c r="K52" s="97">
        <f t="shared" si="68"/>
        <v>104</v>
      </c>
      <c r="L52" s="98">
        <f t="shared" si="69"/>
        <v>81.993600000000001</v>
      </c>
      <c r="M52" s="99">
        <f t="shared" si="70"/>
        <v>78.84</v>
      </c>
      <c r="N52" s="98">
        <f t="shared" si="71"/>
        <v>1.9968000000000001</v>
      </c>
      <c r="O52" s="100">
        <f t="shared" si="72"/>
        <v>1.92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30">
        <v>75</v>
      </c>
      <c r="E53" s="208">
        <v>4</v>
      </c>
      <c r="F53" s="208">
        <v>34.67</v>
      </c>
      <c r="G53" s="208">
        <v>57.33</v>
      </c>
      <c r="H53" s="208">
        <v>4</v>
      </c>
      <c r="I53" s="43">
        <f t="shared" si="14"/>
        <v>3.6132999999999997</v>
      </c>
      <c r="J53" s="21"/>
      <c r="K53" s="97">
        <f t="shared" si="7"/>
        <v>75</v>
      </c>
      <c r="L53" s="98">
        <f t="shared" si="15"/>
        <v>45.997500000000002</v>
      </c>
      <c r="M53" s="99">
        <f t="shared" si="0"/>
        <v>61.33</v>
      </c>
      <c r="N53" s="98">
        <f t="shared" si="16"/>
        <v>3</v>
      </c>
      <c r="O53" s="100">
        <f t="shared" si="1"/>
        <v>4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30">
        <v>21</v>
      </c>
      <c r="E54" s="208">
        <v>4.76</v>
      </c>
      <c r="F54" s="208">
        <v>38.1</v>
      </c>
      <c r="G54" s="208">
        <v>57.14</v>
      </c>
      <c r="H54" s="208"/>
      <c r="I54" s="43">
        <f t="shared" si="14"/>
        <v>3.5238</v>
      </c>
      <c r="J54" s="21"/>
      <c r="K54" s="97">
        <f t="shared" si="7"/>
        <v>21</v>
      </c>
      <c r="L54" s="98">
        <f t="shared" si="15"/>
        <v>11.999400000000001</v>
      </c>
      <c r="M54" s="99">
        <f t="shared" si="0"/>
        <v>57.14</v>
      </c>
      <c r="N54" s="98">
        <f t="shared" si="16"/>
        <v>0.99959999999999993</v>
      </c>
      <c r="O54" s="100">
        <f t="shared" si="1"/>
        <v>4.76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30">
        <v>5</v>
      </c>
      <c r="E55" s="144"/>
      <c r="F55" s="144"/>
      <c r="G55" s="144">
        <v>80</v>
      </c>
      <c r="H55" s="144">
        <v>20</v>
      </c>
      <c r="I55" s="43">
        <f t="shared" si="14"/>
        <v>4.2</v>
      </c>
      <c r="J55" s="21"/>
      <c r="K55" s="97">
        <f t="shared" ref="K55:K56" si="73">D55</f>
        <v>5</v>
      </c>
      <c r="L55" s="98">
        <f t="shared" ref="L55:L56" si="74">M55*K55/100</f>
        <v>5</v>
      </c>
      <c r="M55" s="99">
        <f t="shared" ref="M55:M56" si="75">G55+H55</f>
        <v>100</v>
      </c>
      <c r="N55" s="111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30">
        <v>23</v>
      </c>
      <c r="E56" s="144"/>
      <c r="F56" s="144">
        <v>56.52</v>
      </c>
      <c r="G56" s="144">
        <v>34.78</v>
      </c>
      <c r="H56" s="144">
        <v>8.6999999999999993</v>
      </c>
      <c r="I56" s="43">
        <f t="shared" si="14"/>
        <v>3.5218000000000003</v>
      </c>
      <c r="J56" s="21"/>
      <c r="K56" s="97">
        <f t="shared" si="73"/>
        <v>23</v>
      </c>
      <c r="L56" s="98">
        <f t="shared" si="74"/>
        <v>10.000400000000001</v>
      </c>
      <c r="M56" s="99">
        <f t="shared" si="75"/>
        <v>43.480000000000004</v>
      </c>
      <c r="N56" s="98">
        <f t="shared" si="76"/>
        <v>0</v>
      </c>
      <c r="O56" s="100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30">
        <v>31</v>
      </c>
      <c r="E57" s="208"/>
      <c r="F57" s="208">
        <v>32.26</v>
      </c>
      <c r="G57" s="208">
        <v>61.29</v>
      </c>
      <c r="H57" s="144">
        <v>6.45</v>
      </c>
      <c r="I57" s="43">
        <f t="shared" si="14"/>
        <v>3.7418999999999998</v>
      </c>
      <c r="J57" s="21"/>
      <c r="K57" s="97">
        <f t="shared" si="7"/>
        <v>31</v>
      </c>
      <c r="L57" s="98">
        <f t="shared" si="15"/>
        <v>20.999400000000001</v>
      </c>
      <c r="M57" s="99">
        <f t="shared" si="0"/>
        <v>67.739999999999995</v>
      </c>
      <c r="N57" s="111">
        <f t="shared" si="16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30">
        <v>20</v>
      </c>
      <c r="E58" s="208"/>
      <c r="F58" s="208">
        <v>55</v>
      </c>
      <c r="G58" s="208">
        <v>45</v>
      </c>
      <c r="H58" s="144"/>
      <c r="I58" s="43">
        <f t="shared" si="14"/>
        <v>3.45</v>
      </c>
      <c r="J58" s="21"/>
      <c r="K58" s="97">
        <f t="shared" si="7"/>
        <v>20</v>
      </c>
      <c r="L58" s="98">
        <f t="shared" si="15"/>
        <v>9</v>
      </c>
      <c r="M58" s="99">
        <f t="shared" si="0"/>
        <v>45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30">
        <v>22</v>
      </c>
      <c r="E59" s="144"/>
      <c r="F59" s="144">
        <v>72.73</v>
      </c>
      <c r="G59" s="144">
        <v>27.27</v>
      </c>
      <c r="H59" s="144"/>
      <c r="I59" s="43">
        <f t="shared" si="14"/>
        <v>3.2726999999999999</v>
      </c>
      <c r="J59" s="21"/>
      <c r="K59" s="97">
        <f t="shared" ref="K59:K61" si="78">D59</f>
        <v>22</v>
      </c>
      <c r="L59" s="98">
        <f t="shared" ref="L59:L61" si="79">M59*K59/100</f>
        <v>5.9993999999999996</v>
      </c>
      <c r="M59" s="99">
        <f t="shared" ref="M59:M61" si="80">G59+H59</f>
        <v>27.27</v>
      </c>
      <c r="N59" s="98">
        <f t="shared" ref="N59:N61" si="81">O59*K59/100</f>
        <v>0</v>
      </c>
      <c r="O59" s="100">
        <f t="shared" ref="O59:O61" si="82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30">
        <v>36</v>
      </c>
      <c r="E60" s="144">
        <v>2.78</v>
      </c>
      <c r="F60" s="144">
        <v>30.56</v>
      </c>
      <c r="G60" s="144">
        <v>63.89</v>
      </c>
      <c r="H60" s="144">
        <v>2.78</v>
      </c>
      <c r="I60" s="43">
        <f t="shared" si="14"/>
        <v>3.6669999999999998</v>
      </c>
      <c r="J60" s="21"/>
      <c r="K60" s="97">
        <f t="shared" si="78"/>
        <v>36</v>
      </c>
      <c r="L60" s="98">
        <f t="shared" si="79"/>
        <v>24.001199999999997</v>
      </c>
      <c r="M60" s="99">
        <f t="shared" si="80"/>
        <v>66.67</v>
      </c>
      <c r="N60" s="98">
        <f t="shared" si="81"/>
        <v>1.0007999999999999</v>
      </c>
      <c r="O60" s="100">
        <f t="shared" si="82"/>
        <v>2.78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30">
        <v>57</v>
      </c>
      <c r="E61" s="144">
        <v>5.26</v>
      </c>
      <c r="F61" s="144">
        <v>40.35</v>
      </c>
      <c r="G61" s="144">
        <v>47.37</v>
      </c>
      <c r="H61" s="144">
        <v>7.02</v>
      </c>
      <c r="I61" s="43">
        <f t="shared" si="14"/>
        <v>3.5614999999999997</v>
      </c>
      <c r="J61" s="21"/>
      <c r="K61" s="97">
        <f t="shared" si="78"/>
        <v>57</v>
      </c>
      <c r="L61" s="98">
        <f t="shared" si="79"/>
        <v>31.002300000000002</v>
      </c>
      <c r="M61" s="99">
        <f t="shared" si="80"/>
        <v>54.39</v>
      </c>
      <c r="N61" s="98">
        <f t="shared" si="81"/>
        <v>2.9981999999999998</v>
      </c>
      <c r="O61" s="100">
        <f t="shared" si="82"/>
        <v>5.26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30">
        <v>8</v>
      </c>
      <c r="E62" s="208"/>
      <c r="F62" s="208">
        <v>37.5</v>
      </c>
      <c r="G62" s="144">
        <v>62.5</v>
      </c>
      <c r="H62" s="144"/>
      <c r="I62" s="43">
        <f t="shared" si="14"/>
        <v>3.625</v>
      </c>
      <c r="J62" s="21"/>
      <c r="K62" s="97">
        <f t="shared" si="7"/>
        <v>8</v>
      </c>
      <c r="L62" s="98">
        <f t="shared" si="15"/>
        <v>5</v>
      </c>
      <c r="M62" s="99">
        <f t="shared" si="0"/>
        <v>62.5</v>
      </c>
      <c r="N62" s="111">
        <f t="shared" si="16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30">
        <v>29</v>
      </c>
      <c r="E63" s="144"/>
      <c r="F63" s="144">
        <v>34.479999999999997</v>
      </c>
      <c r="G63" s="144">
        <v>51.72</v>
      </c>
      <c r="H63" s="144">
        <v>13.79</v>
      </c>
      <c r="I63" s="43">
        <f t="shared" si="14"/>
        <v>3.7927</v>
      </c>
      <c r="J63" s="21"/>
      <c r="K63" s="97">
        <f t="shared" ref="K63" si="83">D63</f>
        <v>29</v>
      </c>
      <c r="L63" s="98">
        <f t="shared" ref="L63" si="84">M63*K63/100</f>
        <v>18.997899999999998</v>
      </c>
      <c r="M63" s="99">
        <f t="shared" ref="M63" si="85">G63+H63</f>
        <v>65.509999999999991</v>
      </c>
      <c r="N63" s="111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30">
        <v>49</v>
      </c>
      <c r="E64" s="208">
        <v>2.04</v>
      </c>
      <c r="F64" s="208">
        <v>44.9</v>
      </c>
      <c r="G64" s="272">
        <v>53.06</v>
      </c>
      <c r="H64" s="272"/>
      <c r="I64" s="43">
        <f t="shared" si="14"/>
        <v>3.5101999999999998</v>
      </c>
      <c r="J64" s="21"/>
      <c r="K64" s="97">
        <f t="shared" si="7"/>
        <v>49</v>
      </c>
      <c r="L64" s="98">
        <f t="shared" si="15"/>
        <v>25.999400000000001</v>
      </c>
      <c r="M64" s="99">
        <f t="shared" si="0"/>
        <v>53.06</v>
      </c>
      <c r="N64" s="111">
        <f t="shared" si="16"/>
        <v>0.99960000000000004</v>
      </c>
      <c r="O64" s="100">
        <f t="shared" si="1"/>
        <v>2.04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30">
        <v>53</v>
      </c>
      <c r="E65" s="208">
        <v>3.77</v>
      </c>
      <c r="F65" s="208">
        <v>54.72</v>
      </c>
      <c r="G65" s="208">
        <v>41.51</v>
      </c>
      <c r="H65" s="272"/>
      <c r="I65" s="43">
        <f t="shared" si="14"/>
        <v>3.3774000000000002</v>
      </c>
      <c r="J65" s="21"/>
      <c r="K65" s="97">
        <f t="shared" si="7"/>
        <v>53</v>
      </c>
      <c r="L65" s="98">
        <f t="shared" si="15"/>
        <v>22.000299999999996</v>
      </c>
      <c r="M65" s="99">
        <f t="shared" si="0"/>
        <v>41.51</v>
      </c>
      <c r="N65" s="111">
        <f t="shared" si="16"/>
        <v>1.9981</v>
      </c>
      <c r="O65" s="100">
        <f t="shared" si="1"/>
        <v>3.77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32">
        <v>58</v>
      </c>
      <c r="E66" s="208"/>
      <c r="F66" s="208">
        <v>20.69</v>
      </c>
      <c r="G66" s="208">
        <v>68.97</v>
      </c>
      <c r="H66" s="208">
        <v>10.34</v>
      </c>
      <c r="I66" s="46">
        <f t="shared" si="14"/>
        <v>3.8964999999999996</v>
      </c>
      <c r="J66" s="21"/>
      <c r="K66" s="97">
        <f t="shared" si="7"/>
        <v>58</v>
      </c>
      <c r="L66" s="98">
        <f t="shared" si="15"/>
        <v>45.999800000000008</v>
      </c>
      <c r="M66" s="99">
        <f t="shared" si="0"/>
        <v>79.31</v>
      </c>
      <c r="N66" s="111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30">
        <v>49</v>
      </c>
      <c r="E67" s="208"/>
      <c r="F67" s="208">
        <v>48.98</v>
      </c>
      <c r="G67" s="208">
        <v>51.02</v>
      </c>
      <c r="H67" s="208"/>
      <c r="I67" s="43">
        <f t="shared" si="14"/>
        <v>3.5101999999999998</v>
      </c>
      <c r="J67" s="21"/>
      <c r="K67" s="101">
        <f t="shared" si="7"/>
        <v>49</v>
      </c>
      <c r="L67" s="102">
        <f t="shared" si="15"/>
        <v>24.9998</v>
      </c>
      <c r="M67" s="103">
        <f t="shared" si="0"/>
        <v>51.02</v>
      </c>
      <c r="N67" s="150">
        <f t="shared" si="16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755</v>
      </c>
      <c r="E68" s="38">
        <v>0.88076923076923075</v>
      </c>
      <c r="F68" s="38">
        <v>33.410000000000004</v>
      </c>
      <c r="G68" s="38">
        <v>59.360769230769236</v>
      </c>
      <c r="H68" s="38">
        <v>6.3492307692307701</v>
      </c>
      <c r="I68" s="39">
        <f>AVERAGE(I69:I82)</f>
        <v>3.7118076923076924</v>
      </c>
      <c r="J68" s="21"/>
      <c r="K68" s="384">
        <f t="shared" si="7"/>
        <v>755</v>
      </c>
      <c r="L68" s="385">
        <f>SUM(L69:L82)</f>
        <v>504.00480000000005</v>
      </c>
      <c r="M68" s="386">
        <f t="shared" si="0"/>
        <v>65.710000000000008</v>
      </c>
      <c r="N68" s="385">
        <f>SUM(N69:N82)</f>
        <v>6.0002999999999993</v>
      </c>
      <c r="O68" s="387">
        <f t="shared" si="1"/>
        <v>0.88076923076923075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33">
        <v>63</v>
      </c>
      <c r="E69" s="208"/>
      <c r="F69" s="208">
        <v>19.05</v>
      </c>
      <c r="G69" s="208">
        <v>71.430000000000007</v>
      </c>
      <c r="H69" s="208">
        <v>9.52</v>
      </c>
      <c r="I69" s="43">
        <f t="shared" si="14"/>
        <v>3.9047000000000001</v>
      </c>
      <c r="J69" s="21"/>
      <c r="K69" s="93">
        <f t="shared" si="7"/>
        <v>63</v>
      </c>
      <c r="L69" s="94">
        <f t="shared" si="15"/>
        <v>50.998500000000007</v>
      </c>
      <c r="M69" s="95">
        <f t="shared" si="0"/>
        <v>80.95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33">
        <v>73</v>
      </c>
      <c r="E70" s="208"/>
      <c r="F70" s="208">
        <v>19.18</v>
      </c>
      <c r="G70" s="208">
        <v>73.97</v>
      </c>
      <c r="H70" s="272">
        <v>6.85</v>
      </c>
      <c r="I70" s="43">
        <f t="shared" si="14"/>
        <v>3.8767</v>
      </c>
      <c r="J70" s="21"/>
      <c r="K70" s="97">
        <f t="shared" si="7"/>
        <v>73</v>
      </c>
      <c r="L70" s="98">
        <f t="shared" si="15"/>
        <v>58.998599999999996</v>
      </c>
      <c r="M70" s="99">
        <f t="shared" ref="M70:M123" si="88">G70+H70</f>
        <v>80.819999999999993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33">
        <v>42</v>
      </c>
      <c r="E71" s="144"/>
      <c r="F71" s="144">
        <v>21.43</v>
      </c>
      <c r="G71" s="144">
        <v>76.19</v>
      </c>
      <c r="H71" s="144">
        <v>2.38</v>
      </c>
      <c r="I71" s="43">
        <f t="shared" si="14"/>
        <v>3.8094999999999994</v>
      </c>
      <c r="J71" s="21"/>
      <c r="K71" s="97">
        <f t="shared" ref="K71:K72" si="90">D71</f>
        <v>42</v>
      </c>
      <c r="L71" s="98">
        <f t="shared" ref="L71:L72" si="91">M71*K71/100</f>
        <v>32.999399999999994</v>
      </c>
      <c r="M71" s="99">
        <f t="shared" si="88"/>
        <v>78.569999999999993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33">
        <v>33</v>
      </c>
      <c r="E72" s="144"/>
      <c r="F72" s="144">
        <v>39.39</v>
      </c>
      <c r="G72" s="144">
        <v>51.52</v>
      </c>
      <c r="H72" s="144">
        <v>9.09</v>
      </c>
      <c r="I72" s="43">
        <f t="shared" si="14"/>
        <v>3.6970000000000001</v>
      </c>
      <c r="J72" s="21"/>
      <c r="K72" s="97">
        <f t="shared" si="90"/>
        <v>33</v>
      </c>
      <c r="L72" s="98">
        <f t="shared" si="91"/>
        <v>20.001300000000001</v>
      </c>
      <c r="M72" s="99">
        <f t="shared" si="88"/>
        <v>60.61</v>
      </c>
      <c r="N72" s="111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33">
        <v>64</v>
      </c>
      <c r="E73" s="208"/>
      <c r="F73" s="208">
        <v>37.5</v>
      </c>
      <c r="G73" s="208">
        <v>51.56</v>
      </c>
      <c r="H73" s="144">
        <v>10.94</v>
      </c>
      <c r="I73" s="43">
        <f t="shared" si="14"/>
        <v>3.7343999999999999</v>
      </c>
      <c r="J73" s="21"/>
      <c r="K73" s="97">
        <f t="shared" ref="K73:K123" si="93">D73</f>
        <v>64</v>
      </c>
      <c r="L73" s="98">
        <f t="shared" si="15"/>
        <v>40</v>
      </c>
      <c r="M73" s="99">
        <f t="shared" si="88"/>
        <v>62.5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33">
        <v>52</v>
      </c>
      <c r="E74" s="144">
        <v>5.77</v>
      </c>
      <c r="F74" s="144">
        <v>36.54</v>
      </c>
      <c r="G74" s="144">
        <v>55.77</v>
      </c>
      <c r="H74" s="144">
        <v>1.92</v>
      </c>
      <c r="I74" s="43">
        <f t="shared" ref="I74:I123" si="94">(E74*2+F74*3+G74*4+H74*5)/100</f>
        <v>3.5384000000000002</v>
      </c>
      <c r="J74" s="21"/>
      <c r="K74" s="97">
        <f t="shared" si="93"/>
        <v>52</v>
      </c>
      <c r="L74" s="98">
        <f t="shared" ref="L74:L75" si="95">M74*K74/100</f>
        <v>29.998800000000003</v>
      </c>
      <c r="M74" s="99">
        <f t="shared" si="88"/>
        <v>57.690000000000005</v>
      </c>
      <c r="N74" s="98">
        <f t="shared" ref="N74:N75" si="96">O74*K74/100</f>
        <v>3.0003999999999995</v>
      </c>
      <c r="O74" s="100">
        <f t="shared" si="89"/>
        <v>5.77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33">
        <v>58</v>
      </c>
      <c r="E75" s="144"/>
      <c r="F75" s="144">
        <v>37.93</v>
      </c>
      <c r="G75" s="144">
        <v>46.55</v>
      </c>
      <c r="H75" s="144">
        <v>15.52</v>
      </c>
      <c r="I75" s="43">
        <f t="shared" si="94"/>
        <v>3.7759000000000005</v>
      </c>
      <c r="J75" s="21"/>
      <c r="K75" s="97">
        <f t="shared" si="93"/>
        <v>58</v>
      </c>
      <c r="L75" s="98">
        <f t="shared" si="95"/>
        <v>36.000599999999991</v>
      </c>
      <c r="M75" s="99">
        <f t="shared" si="88"/>
        <v>62.069999999999993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33">
        <v>65</v>
      </c>
      <c r="E76" s="205">
        <v>1.54</v>
      </c>
      <c r="F76" s="205">
        <v>41.53</v>
      </c>
      <c r="G76" s="205">
        <v>53.85</v>
      </c>
      <c r="H76" s="272">
        <v>3.08</v>
      </c>
      <c r="I76" s="43">
        <f t="shared" si="94"/>
        <v>3.5846999999999998</v>
      </c>
      <c r="J76" s="21"/>
      <c r="K76" s="97">
        <f t="shared" si="93"/>
        <v>65</v>
      </c>
      <c r="L76" s="98">
        <f t="shared" ref="L76:L123" si="97">M76*K76/100</f>
        <v>37.0045</v>
      </c>
      <c r="M76" s="99">
        <f t="shared" si="88"/>
        <v>56.93</v>
      </c>
      <c r="N76" s="98">
        <f t="shared" ref="N76:N81" si="98">O76*K76/100</f>
        <v>1.0010000000000001</v>
      </c>
      <c r="O76" s="100">
        <f t="shared" si="89"/>
        <v>1.54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33">
        <v>33</v>
      </c>
      <c r="E77" s="205">
        <v>3.03</v>
      </c>
      <c r="F77" s="205">
        <v>27.27</v>
      </c>
      <c r="G77" s="205">
        <v>69.7</v>
      </c>
      <c r="H77" s="205"/>
      <c r="I77" s="43">
        <f t="shared" si="94"/>
        <v>3.6667000000000001</v>
      </c>
      <c r="J77" s="21"/>
      <c r="K77" s="97">
        <f t="shared" si="93"/>
        <v>33</v>
      </c>
      <c r="L77" s="98">
        <f t="shared" si="97"/>
        <v>23.000999999999998</v>
      </c>
      <c r="M77" s="99">
        <f t="shared" si="88"/>
        <v>69.7</v>
      </c>
      <c r="N77" s="98">
        <f t="shared" si="98"/>
        <v>0.9998999999999999</v>
      </c>
      <c r="O77" s="100">
        <f t="shared" si="89"/>
        <v>3.03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33">
        <v>77</v>
      </c>
      <c r="E78" s="205"/>
      <c r="F78" s="205">
        <v>20.78</v>
      </c>
      <c r="G78" s="205">
        <v>71.430000000000007</v>
      </c>
      <c r="H78" s="272">
        <v>7.79</v>
      </c>
      <c r="I78" s="43">
        <f t="shared" si="94"/>
        <v>3.8701000000000003</v>
      </c>
      <c r="J78" s="21"/>
      <c r="K78" s="97">
        <f t="shared" si="93"/>
        <v>77</v>
      </c>
      <c r="L78" s="98">
        <f t="shared" si="97"/>
        <v>60.999400000000016</v>
      </c>
      <c r="M78" s="99">
        <f t="shared" si="88"/>
        <v>79.220000000000013</v>
      </c>
      <c r="N78" s="111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33">
        <v>74</v>
      </c>
      <c r="E79" s="144"/>
      <c r="F79" s="144">
        <v>50</v>
      </c>
      <c r="G79" s="144">
        <v>50</v>
      </c>
      <c r="H79" s="144"/>
      <c r="I79" s="43">
        <f t="shared" si="94"/>
        <v>3.5</v>
      </c>
      <c r="J79" s="21"/>
      <c r="K79" s="97">
        <f t="shared" si="93"/>
        <v>74</v>
      </c>
      <c r="L79" s="98">
        <f t="shared" si="97"/>
        <v>37</v>
      </c>
      <c r="M79" s="99">
        <f t="shared" si="88"/>
        <v>50</v>
      </c>
      <c r="N79" s="111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46">
        <v>12</v>
      </c>
      <c r="B80" s="248">
        <v>50930</v>
      </c>
      <c r="C80" s="247" t="s">
        <v>65</v>
      </c>
      <c r="D80" s="143">
        <v>31</v>
      </c>
      <c r="E80" s="144"/>
      <c r="F80" s="144">
        <v>54.84</v>
      </c>
      <c r="G80" s="144">
        <v>41.94</v>
      </c>
      <c r="H80" s="144">
        <v>3.23</v>
      </c>
      <c r="I80" s="43">
        <f t="shared" si="94"/>
        <v>3.4842999999999993</v>
      </c>
      <c r="J80" s="21"/>
      <c r="K80" s="97">
        <f t="shared" si="93"/>
        <v>31</v>
      </c>
      <c r="L80" s="98">
        <f t="shared" si="97"/>
        <v>14.002699999999997</v>
      </c>
      <c r="M80" s="99">
        <f t="shared" si="88"/>
        <v>45.169999999999995</v>
      </c>
      <c r="N80" s="111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49">
        <v>13</v>
      </c>
      <c r="B81" s="48">
        <v>51370</v>
      </c>
      <c r="C81" s="19" t="s">
        <v>66</v>
      </c>
      <c r="D81" s="143">
        <v>90</v>
      </c>
      <c r="E81" s="144">
        <v>1.1100000000000001</v>
      </c>
      <c r="F81" s="144">
        <v>28.89</v>
      </c>
      <c r="G81" s="144">
        <v>57.78</v>
      </c>
      <c r="H81" s="144">
        <v>12.22</v>
      </c>
      <c r="I81" s="43">
        <f t="shared" si="94"/>
        <v>3.8111000000000002</v>
      </c>
      <c r="J81" s="21"/>
      <c r="K81" s="97">
        <f t="shared" si="93"/>
        <v>90</v>
      </c>
      <c r="L81" s="98">
        <f t="shared" si="97"/>
        <v>63</v>
      </c>
      <c r="M81" s="99">
        <f t="shared" si="88"/>
        <v>70</v>
      </c>
      <c r="N81" s="98">
        <f t="shared" si="98"/>
        <v>0.99900000000000011</v>
      </c>
      <c r="O81" s="100">
        <f t="shared" si="89"/>
        <v>1.1100000000000001</v>
      </c>
    </row>
    <row r="82" spans="1:15" s="1" customFormat="1" ht="15" customHeight="1" thickBot="1" x14ac:dyDescent="0.3">
      <c r="A82" s="249">
        <v>14</v>
      </c>
      <c r="B82" s="245">
        <v>51580</v>
      </c>
      <c r="C82" s="244" t="s">
        <v>124</v>
      </c>
      <c r="D82" s="143"/>
      <c r="E82" s="144"/>
      <c r="F82" s="144"/>
      <c r="G82" s="144"/>
      <c r="H82" s="144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1930</v>
      </c>
      <c r="E83" s="38">
        <v>2.9741379310344818</v>
      </c>
      <c r="F83" s="38">
        <v>36.843103448275848</v>
      </c>
      <c r="G83" s="38">
        <v>53.090344827586208</v>
      </c>
      <c r="H83" s="38">
        <v>7.0924137931034474</v>
      </c>
      <c r="I83" s="39">
        <f>AVERAGE(I84:I114)</f>
        <v>3.6430103448275855</v>
      </c>
      <c r="J83" s="21"/>
      <c r="K83" s="384">
        <f t="shared" si="93"/>
        <v>1930</v>
      </c>
      <c r="L83" s="385">
        <f>SUM(L84:L114)</f>
        <v>1200.0036999999998</v>
      </c>
      <c r="M83" s="386">
        <f t="shared" si="88"/>
        <v>60.182758620689654</v>
      </c>
      <c r="N83" s="385">
        <f>SUM(N84:N114)</f>
        <v>53.999000000000002</v>
      </c>
      <c r="O83" s="387">
        <f t="shared" si="89"/>
        <v>2.9741379310344818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34">
        <v>60</v>
      </c>
      <c r="E84" s="208">
        <v>1.67</v>
      </c>
      <c r="F84" s="208">
        <v>31.67</v>
      </c>
      <c r="G84" s="208">
        <v>56.67</v>
      </c>
      <c r="H84" s="208">
        <v>10</v>
      </c>
      <c r="I84" s="43">
        <f t="shared" si="94"/>
        <v>3.7503000000000002</v>
      </c>
      <c r="J84" s="21"/>
      <c r="K84" s="93">
        <f t="shared" si="93"/>
        <v>60</v>
      </c>
      <c r="L84" s="94">
        <f t="shared" si="97"/>
        <v>40.002000000000002</v>
      </c>
      <c r="M84" s="95">
        <f t="shared" si="88"/>
        <v>66.67</v>
      </c>
      <c r="N84" s="94">
        <f t="shared" ref="N84:N112" si="99">O84*K84/100</f>
        <v>1.0019999999999998</v>
      </c>
      <c r="O84" s="96">
        <f t="shared" si="89"/>
        <v>1.67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34">
        <v>26</v>
      </c>
      <c r="E85" s="144"/>
      <c r="F85" s="144">
        <v>50</v>
      </c>
      <c r="G85" s="144">
        <v>46.15</v>
      </c>
      <c r="H85" s="144">
        <v>3.85</v>
      </c>
      <c r="I85" s="43">
        <f t="shared" si="94"/>
        <v>3.5385000000000004</v>
      </c>
      <c r="J85" s="21"/>
      <c r="K85" s="97">
        <f t="shared" si="93"/>
        <v>26</v>
      </c>
      <c r="L85" s="98">
        <f t="shared" si="97"/>
        <v>13</v>
      </c>
      <c r="M85" s="99">
        <f t="shared" si="88"/>
        <v>50</v>
      </c>
      <c r="N85" s="111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34">
        <v>62</v>
      </c>
      <c r="E86" s="144">
        <v>6.45</v>
      </c>
      <c r="F86" s="144">
        <v>41.94</v>
      </c>
      <c r="G86" s="144">
        <v>45.16</v>
      </c>
      <c r="H86" s="144">
        <v>6.45</v>
      </c>
      <c r="I86" s="43">
        <f t="shared" si="94"/>
        <v>3.5161000000000002</v>
      </c>
      <c r="J86" s="21"/>
      <c r="K86" s="97">
        <f t="shared" si="93"/>
        <v>62</v>
      </c>
      <c r="L86" s="98">
        <f t="shared" si="97"/>
        <v>31.998200000000001</v>
      </c>
      <c r="M86" s="99">
        <f t="shared" si="88"/>
        <v>51.61</v>
      </c>
      <c r="N86" s="98">
        <f t="shared" si="99"/>
        <v>3.9990000000000006</v>
      </c>
      <c r="O86" s="100">
        <f t="shared" si="89"/>
        <v>6.45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34">
        <v>80</v>
      </c>
      <c r="E87" s="144">
        <v>1.25</v>
      </c>
      <c r="F87" s="144">
        <v>37.5</v>
      </c>
      <c r="G87" s="144">
        <v>52.5</v>
      </c>
      <c r="H87" s="144">
        <v>8.75</v>
      </c>
      <c r="I87" s="43">
        <f t="shared" si="94"/>
        <v>3.6875</v>
      </c>
      <c r="J87" s="21"/>
      <c r="K87" s="97">
        <f t="shared" si="93"/>
        <v>80</v>
      </c>
      <c r="L87" s="98">
        <f t="shared" si="97"/>
        <v>49</v>
      </c>
      <c r="M87" s="99">
        <f t="shared" si="88"/>
        <v>61.25</v>
      </c>
      <c r="N87" s="98">
        <f t="shared" si="99"/>
        <v>1</v>
      </c>
      <c r="O87" s="100">
        <f t="shared" si="89"/>
        <v>1.25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34">
        <v>96</v>
      </c>
      <c r="E88" s="144"/>
      <c r="F88" s="144">
        <v>27.09</v>
      </c>
      <c r="G88" s="144">
        <v>64.58</v>
      </c>
      <c r="H88" s="144">
        <v>8.33</v>
      </c>
      <c r="I88" s="43">
        <f t="shared" si="94"/>
        <v>3.8123999999999993</v>
      </c>
      <c r="J88" s="21"/>
      <c r="K88" s="97">
        <f t="shared" si="93"/>
        <v>96</v>
      </c>
      <c r="L88" s="98">
        <f t="shared" si="97"/>
        <v>69.993600000000001</v>
      </c>
      <c r="M88" s="99">
        <f t="shared" si="88"/>
        <v>72.91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50">
        <v>6</v>
      </c>
      <c r="B89" s="252">
        <v>60240</v>
      </c>
      <c r="C89" s="251" t="s">
        <v>73</v>
      </c>
      <c r="D89" s="335">
        <v>70</v>
      </c>
      <c r="E89" s="144">
        <v>1.43</v>
      </c>
      <c r="F89" s="144">
        <v>32.86</v>
      </c>
      <c r="G89" s="144">
        <v>52.86</v>
      </c>
      <c r="H89" s="144">
        <v>12.86</v>
      </c>
      <c r="I89" s="43">
        <f t="shared" si="94"/>
        <v>3.7718000000000003</v>
      </c>
      <c r="J89" s="21"/>
      <c r="K89" s="97">
        <f t="shared" si="93"/>
        <v>70</v>
      </c>
      <c r="L89" s="98">
        <f t="shared" si="97"/>
        <v>46.003999999999998</v>
      </c>
      <c r="M89" s="99">
        <f t="shared" si="88"/>
        <v>65.72</v>
      </c>
      <c r="N89" s="98">
        <f t="shared" si="99"/>
        <v>1.0009999999999999</v>
      </c>
      <c r="O89" s="100">
        <f t="shared" si="89"/>
        <v>1.43</v>
      </c>
    </row>
    <row r="90" spans="1:15" s="1" customFormat="1" ht="15" customHeight="1" x14ac:dyDescent="0.25">
      <c r="A90" s="254">
        <v>7</v>
      </c>
      <c r="B90" s="48">
        <v>60560</v>
      </c>
      <c r="C90" s="19" t="s">
        <v>74</v>
      </c>
      <c r="D90" s="335">
        <v>39</v>
      </c>
      <c r="E90" s="144">
        <v>2.56</v>
      </c>
      <c r="F90" s="144">
        <v>33.33</v>
      </c>
      <c r="G90" s="144">
        <v>61.54</v>
      </c>
      <c r="H90" s="144">
        <v>2.56</v>
      </c>
      <c r="I90" s="43">
        <f t="shared" si="94"/>
        <v>3.6406999999999998</v>
      </c>
      <c r="J90" s="21"/>
      <c r="K90" s="97">
        <f t="shared" si="93"/>
        <v>39</v>
      </c>
      <c r="L90" s="98">
        <f t="shared" si="97"/>
        <v>24.998999999999995</v>
      </c>
      <c r="M90" s="99">
        <f t="shared" si="88"/>
        <v>64.099999999999994</v>
      </c>
      <c r="N90" s="111">
        <f t="shared" si="99"/>
        <v>0.99840000000000007</v>
      </c>
      <c r="O90" s="100">
        <f t="shared" si="89"/>
        <v>2.56</v>
      </c>
    </row>
    <row r="91" spans="1:15" s="1" customFormat="1" ht="15" customHeight="1" x14ac:dyDescent="0.25">
      <c r="A91" s="254">
        <v>8</v>
      </c>
      <c r="B91" s="48">
        <v>60660</v>
      </c>
      <c r="C91" s="19" t="s">
        <v>75</v>
      </c>
      <c r="D91" s="336">
        <v>9</v>
      </c>
      <c r="E91" s="205"/>
      <c r="F91" s="205">
        <v>55.56</v>
      </c>
      <c r="G91" s="205">
        <v>22.22</v>
      </c>
      <c r="H91" s="205">
        <v>22.22</v>
      </c>
      <c r="I91" s="43">
        <f t="shared" si="94"/>
        <v>3.6665999999999999</v>
      </c>
      <c r="J91" s="21"/>
      <c r="K91" s="97">
        <f t="shared" si="93"/>
        <v>9</v>
      </c>
      <c r="L91" s="98">
        <f t="shared" si="97"/>
        <v>3.9995999999999996</v>
      </c>
      <c r="M91" s="99">
        <f t="shared" si="88"/>
        <v>44.44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54">
        <v>9</v>
      </c>
      <c r="B92" s="48">
        <v>60001</v>
      </c>
      <c r="C92" s="19" t="s">
        <v>67</v>
      </c>
      <c r="D92" s="335">
        <v>48</v>
      </c>
      <c r="E92" s="206">
        <v>8.33</v>
      </c>
      <c r="F92" s="206">
        <v>45.83</v>
      </c>
      <c r="G92" s="206">
        <v>43.75</v>
      </c>
      <c r="H92" s="272">
        <v>2.08</v>
      </c>
      <c r="I92" s="43">
        <f t="shared" si="94"/>
        <v>3.3954999999999997</v>
      </c>
      <c r="J92" s="21"/>
      <c r="K92" s="97">
        <f t="shared" si="93"/>
        <v>48</v>
      </c>
      <c r="L92" s="98">
        <f t="shared" si="97"/>
        <v>21.9984</v>
      </c>
      <c r="M92" s="99">
        <f t="shared" si="88"/>
        <v>45.83</v>
      </c>
      <c r="N92" s="111">
        <f t="shared" si="99"/>
        <v>3.9984000000000002</v>
      </c>
      <c r="O92" s="100">
        <f t="shared" si="89"/>
        <v>8.33</v>
      </c>
    </row>
    <row r="93" spans="1:15" s="1" customFormat="1" ht="15" customHeight="1" x14ac:dyDescent="0.25">
      <c r="A93" s="254">
        <v>10</v>
      </c>
      <c r="B93" s="55">
        <v>60701</v>
      </c>
      <c r="C93" s="14" t="s">
        <v>76</v>
      </c>
      <c r="D93" s="335">
        <v>29</v>
      </c>
      <c r="E93" s="205">
        <v>10.34</v>
      </c>
      <c r="F93" s="205">
        <v>34.49</v>
      </c>
      <c r="G93" s="205">
        <v>55.17</v>
      </c>
      <c r="H93" s="272"/>
      <c r="I93" s="43">
        <f t="shared" si="94"/>
        <v>3.4483000000000006</v>
      </c>
      <c r="J93" s="21"/>
      <c r="K93" s="97">
        <f t="shared" si="93"/>
        <v>29</v>
      </c>
      <c r="L93" s="98">
        <f t="shared" si="97"/>
        <v>15.9993</v>
      </c>
      <c r="M93" s="99">
        <f t="shared" si="88"/>
        <v>55.17</v>
      </c>
      <c r="N93" s="111">
        <f t="shared" si="99"/>
        <v>2.9986000000000002</v>
      </c>
      <c r="O93" s="100">
        <f t="shared" si="89"/>
        <v>10.34</v>
      </c>
    </row>
    <row r="94" spans="1:15" s="1" customFormat="1" ht="15" customHeight="1" x14ac:dyDescent="0.25">
      <c r="A94" s="254">
        <v>11</v>
      </c>
      <c r="B94" s="48">
        <v>60850</v>
      </c>
      <c r="C94" s="19" t="s">
        <v>77</v>
      </c>
      <c r="D94" s="335">
        <v>67</v>
      </c>
      <c r="E94" s="205">
        <v>1.49</v>
      </c>
      <c r="F94" s="205">
        <v>47.76</v>
      </c>
      <c r="G94" s="205">
        <v>47.76</v>
      </c>
      <c r="H94" s="272">
        <v>2.99</v>
      </c>
      <c r="I94" s="44">
        <f t="shared" si="94"/>
        <v>3.5224999999999995</v>
      </c>
      <c r="J94" s="21"/>
      <c r="K94" s="97">
        <f t="shared" si="93"/>
        <v>67</v>
      </c>
      <c r="L94" s="98">
        <f t="shared" si="97"/>
        <v>34.002499999999998</v>
      </c>
      <c r="M94" s="99">
        <f t="shared" si="88"/>
        <v>50.75</v>
      </c>
      <c r="N94" s="98">
        <f t="shared" si="99"/>
        <v>0.99829999999999997</v>
      </c>
      <c r="O94" s="100">
        <f t="shared" si="89"/>
        <v>1.49</v>
      </c>
    </row>
    <row r="95" spans="1:15" s="1" customFormat="1" ht="15" customHeight="1" x14ac:dyDescent="0.25">
      <c r="A95" s="254">
        <v>12</v>
      </c>
      <c r="B95" s="48">
        <v>60910</v>
      </c>
      <c r="C95" s="19" t="s">
        <v>78</v>
      </c>
      <c r="D95" s="335">
        <v>61</v>
      </c>
      <c r="E95" s="205">
        <v>1.64</v>
      </c>
      <c r="F95" s="205">
        <v>45.9</v>
      </c>
      <c r="G95" s="205">
        <v>47.54</v>
      </c>
      <c r="H95" s="272">
        <v>4.92</v>
      </c>
      <c r="I95" s="43">
        <f t="shared" si="94"/>
        <v>3.5573999999999999</v>
      </c>
      <c r="J95" s="21"/>
      <c r="K95" s="97">
        <f t="shared" si="93"/>
        <v>61</v>
      </c>
      <c r="L95" s="98">
        <f t="shared" si="97"/>
        <v>32.000599999999999</v>
      </c>
      <c r="M95" s="99">
        <f t="shared" si="88"/>
        <v>52.46</v>
      </c>
      <c r="N95" s="98">
        <f t="shared" si="99"/>
        <v>1.0004</v>
      </c>
      <c r="O95" s="100">
        <f t="shared" si="89"/>
        <v>1.64</v>
      </c>
    </row>
    <row r="96" spans="1:15" s="1" customFormat="1" ht="15" customHeight="1" x14ac:dyDescent="0.25">
      <c r="A96" s="254">
        <v>13</v>
      </c>
      <c r="B96" s="48">
        <v>60980</v>
      </c>
      <c r="C96" s="19" t="s">
        <v>79</v>
      </c>
      <c r="D96" s="335">
        <v>36</v>
      </c>
      <c r="E96" s="144">
        <v>8.33</v>
      </c>
      <c r="F96" s="144">
        <v>30.56</v>
      </c>
      <c r="G96" s="144">
        <v>50</v>
      </c>
      <c r="H96" s="144">
        <v>11.11</v>
      </c>
      <c r="I96" s="43">
        <f t="shared" si="94"/>
        <v>3.6389</v>
      </c>
      <c r="J96" s="21"/>
      <c r="K96" s="97">
        <f t="shared" si="93"/>
        <v>36</v>
      </c>
      <c r="L96" s="98">
        <f t="shared" si="97"/>
        <v>21.999600000000001</v>
      </c>
      <c r="M96" s="99">
        <f t="shared" si="88"/>
        <v>61.11</v>
      </c>
      <c r="N96" s="98">
        <f t="shared" si="99"/>
        <v>2.9988000000000001</v>
      </c>
      <c r="O96" s="100">
        <f t="shared" si="89"/>
        <v>8.33</v>
      </c>
    </row>
    <row r="97" spans="1:15" s="1" customFormat="1" ht="15" customHeight="1" x14ac:dyDescent="0.25">
      <c r="A97" s="254">
        <v>14</v>
      </c>
      <c r="B97" s="48">
        <v>61080</v>
      </c>
      <c r="C97" s="19" t="s">
        <v>80</v>
      </c>
      <c r="D97" s="335">
        <v>70</v>
      </c>
      <c r="E97" s="205">
        <v>4.29</v>
      </c>
      <c r="F97" s="205">
        <v>37.14</v>
      </c>
      <c r="G97" s="205">
        <v>47.14</v>
      </c>
      <c r="H97" s="205">
        <v>11.43</v>
      </c>
      <c r="I97" s="43">
        <f t="shared" si="94"/>
        <v>3.6570999999999998</v>
      </c>
      <c r="J97" s="21"/>
      <c r="K97" s="97">
        <f t="shared" si="93"/>
        <v>70</v>
      </c>
      <c r="L97" s="98">
        <f t="shared" si="97"/>
        <v>40.998999999999995</v>
      </c>
      <c r="M97" s="99">
        <f t="shared" si="88"/>
        <v>58.57</v>
      </c>
      <c r="N97" s="98">
        <f t="shared" si="99"/>
        <v>3.0030000000000001</v>
      </c>
      <c r="O97" s="100">
        <f t="shared" si="89"/>
        <v>4.29</v>
      </c>
    </row>
    <row r="98" spans="1:15" s="1" customFormat="1" ht="15" customHeight="1" x14ac:dyDescent="0.25">
      <c r="A98" s="254">
        <v>15</v>
      </c>
      <c r="B98" s="48">
        <v>61150</v>
      </c>
      <c r="C98" s="19" t="s">
        <v>81</v>
      </c>
      <c r="D98" s="335">
        <v>64</v>
      </c>
      <c r="E98" s="208">
        <v>4.6900000000000004</v>
      </c>
      <c r="F98" s="208">
        <v>45.31</v>
      </c>
      <c r="G98" s="208">
        <v>50</v>
      </c>
      <c r="H98" s="208"/>
      <c r="I98" s="43">
        <f t="shared" si="94"/>
        <v>3.4531000000000001</v>
      </c>
      <c r="J98" s="21"/>
      <c r="K98" s="97">
        <f t="shared" si="93"/>
        <v>64</v>
      </c>
      <c r="L98" s="98">
        <f t="shared" si="97"/>
        <v>32</v>
      </c>
      <c r="M98" s="99">
        <f t="shared" si="88"/>
        <v>50</v>
      </c>
      <c r="N98" s="98">
        <f t="shared" si="99"/>
        <v>3.0016000000000003</v>
      </c>
      <c r="O98" s="100">
        <f t="shared" si="89"/>
        <v>4.6900000000000004</v>
      </c>
    </row>
    <row r="99" spans="1:15" s="1" customFormat="1" ht="15" customHeight="1" x14ac:dyDescent="0.25">
      <c r="A99" s="254">
        <v>16</v>
      </c>
      <c r="B99" s="48">
        <v>61210</v>
      </c>
      <c r="C99" s="19" t="s">
        <v>82</v>
      </c>
      <c r="D99" s="335">
        <v>34</v>
      </c>
      <c r="E99" s="144"/>
      <c r="F99" s="144">
        <v>52.94</v>
      </c>
      <c r="G99" s="144">
        <v>38.24</v>
      </c>
      <c r="H99" s="144">
        <v>8.82</v>
      </c>
      <c r="I99" s="43">
        <f t="shared" si="94"/>
        <v>3.5587999999999997</v>
      </c>
      <c r="J99" s="21"/>
      <c r="K99" s="97">
        <f t="shared" si="93"/>
        <v>34</v>
      </c>
      <c r="L99" s="98">
        <f t="shared" si="97"/>
        <v>16.000399999999999</v>
      </c>
      <c r="M99" s="99">
        <f t="shared" si="88"/>
        <v>47.06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54">
        <v>17</v>
      </c>
      <c r="B100" s="48">
        <v>61290</v>
      </c>
      <c r="C100" s="19" t="s">
        <v>83</v>
      </c>
      <c r="D100" s="335">
        <v>55</v>
      </c>
      <c r="E100" s="144">
        <v>3.64</v>
      </c>
      <c r="F100" s="144">
        <v>43.64</v>
      </c>
      <c r="G100" s="144">
        <v>50.91</v>
      </c>
      <c r="H100" s="144">
        <v>1.82</v>
      </c>
      <c r="I100" s="43">
        <f t="shared" si="94"/>
        <v>3.5094000000000007</v>
      </c>
      <c r="J100" s="21"/>
      <c r="K100" s="97">
        <f t="shared" si="93"/>
        <v>55</v>
      </c>
      <c r="L100" s="98">
        <f t="shared" si="97"/>
        <v>29.001499999999997</v>
      </c>
      <c r="M100" s="99">
        <f t="shared" si="88"/>
        <v>52.73</v>
      </c>
      <c r="N100" s="98">
        <f t="shared" si="99"/>
        <v>2.0020000000000002</v>
      </c>
      <c r="O100" s="100">
        <f t="shared" si="89"/>
        <v>3.64</v>
      </c>
    </row>
    <row r="101" spans="1:15" s="1" customFormat="1" ht="15" customHeight="1" x14ac:dyDescent="0.25">
      <c r="A101" s="254">
        <v>18</v>
      </c>
      <c r="B101" s="48">
        <v>61340</v>
      </c>
      <c r="C101" s="19" t="s">
        <v>84</v>
      </c>
      <c r="D101" s="335">
        <v>93</v>
      </c>
      <c r="E101" s="144">
        <v>8.6</v>
      </c>
      <c r="F101" s="144">
        <v>50.54</v>
      </c>
      <c r="G101" s="144">
        <v>40.86</v>
      </c>
      <c r="H101" s="144"/>
      <c r="I101" s="43">
        <f t="shared" si="94"/>
        <v>3.3226</v>
      </c>
      <c r="J101" s="21"/>
      <c r="K101" s="97">
        <f t="shared" si="93"/>
        <v>93</v>
      </c>
      <c r="L101" s="98">
        <f t="shared" si="97"/>
        <v>37.9998</v>
      </c>
      <c r="M101" s="99">
        <f t="shared" si="88"/>
        <v>40.86</v>
      </c>
      <c r="N101" s="111">
        <f t="shared" si="99"/>
        <v>7.9979999999999993</v>
      </c>
      <c r="O101" s="100">
        <f t="shared" si="89"/>
        <v>8.6</v>
      </c>
    </row>
    <row r="102" spans="1:15" s="1" customFormat="1" ht="15" customHeight="1" x14ac:dyDescent="0.25">
      <c r="A102" s="253">
        <v>19</v>
      </c>
      <c r="B102" s="48">
        <v>61390</v>
      </c>
      <c r="C102" s="19" t="s">
        <v>85</v>
      </c>
      <c r="D102" s="335">
        <v>80</v>
      </c>
      <c r="E102" s="144">
        <v>10</v>
      </c>
      <c r="F102" s="144">
        <v>42.5</v>
      </c>
      <c r="G102" s="144">
        <v>43.75</v>
      </c>
      <c r="H102" s="144">
        <v>3.75</v>
      </c>
      <c r="I102" s="43">
        <f t="shared" si="94"/>
        <v>3.4125000000000001</v>
      </c>
      <c r="J102" s="21"/>
      <c r="K102" s="97">
        <f t="shared" si="93"/>
        <v>80</v>
      </c>
      <c r="L102" s="98">
        <f t="shared" si="97"/>
        <v>38</v>
      </c>
      <c r="M102" s="99">
        <f t="shared" si="88"/>
        <v>47.5</v>
      </c>
      <c r="N102" s="111">
        <f t="shared" si="99"/>
        <v>8</v>
      </c>
      <c r="O102" s="100">
        <f t="shared" si="89"/>
        <v>10</v>
      </c>
    </row>
    <row r="103" spans="1:15" s="1" customFormat="1" ht="15" customHeight="1" x14ac:dyDescent="0.25">
      <c r="A103" s="253">
        <v>20</v>
      </c>
      <c r="B103" s="48">
        <v>61410</v>
      </c>
      <c r="C103" s="19" t="s">
        <v>86</v>
      </c>
      <c r="D103" s="335">
        <v>47</v>
      </c>
      <c r="E103" s="208"/>
      <c r="F103" s="208">
        <v>42.55</v>
      </c>
      <c r="G103" s="208">
        <v>51.06</v>
      </c>
      <c r="H103" s="144">
        <v>6.38</v>
      </c>
      <c r="I103" s="43">
        <f t="shared" si="94"/>
        <v>3.6378999999999997</v>
      </c>
      <c r="J103" s="21"/>
      <c r="K103" s="97">
        <f t="shared" si="93"/>
        <v>47</v>
      </c>
      <c r="L103" s="98">
        <f t="shared" si="97"/>
        <v>26.996800000000004</v>
      </c>
      <c r="M103" s="99">
        <f t="shared" si="88"/>
        <v>57.440000000000005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54">
        <v>21</v>
      </c>
      <c r="B104" s="48">
        <v>61430</v>
      </c>
      <c r="C104" s="19" t="s">
        <v>114</v>
      </c>
      <c r="D104" s="335">
        <v>134</v>
      </c>
      <c r="E104" s="144">
        <v>1.49</v>
      </c>
      <c r="F104" s="144">
        <v>32.840000000000003</v>
      </c>
      <c r="G104" s="144">
        <v>64.180000000000007</v>
      </c>
      <c r="H104" s="144">
        <v>1.49</v>
      </c>
      <c r="I104" s="43">
        <f t="shared" si="94"/>
        <v>3.6567000000000003</v>
      </c>
      <c r="J104" s="21"/>
      <c r="K104" s="97">
        <f t="shared" si="93"/>
        <v>134</v>
      </c>
      <c r="L104" s="98">
        <f t="shared" si="97"/>
        <v>87.997800000000012</v>
      </c>
      <c r="M104" s="99">
        <f t="shared" si="88"/>
        <v>65.67</v>
      </c>
      <c r="N104" s="98">
        <f t="shared" si="99"/>
        <v>1.9965999999999999</v>
      </c>
      <c r="O104" s="100">
        <f t="shared" si="89"/>
        <v>1.49</v>
      </c>
    </row>
    <row r="105" spans="1:15" s="1" customFormat="1" ht="15" customHeight="1" x14ac:dyDescent="0.25">
      <c r="A105" s="254">
        <v>22</v>
      </c>
      <c r="B105" s="48">
        <v>61440</v>
      </c>
      <c r="C105" s="19" t="s">
        <v>87</v>
      </c>
      <c r="D105" s="335">
        <v>108</v>
      </c>
      <c r="E105" s="208">
        <v>1.85</v>
      </c>
      <c r="F105" s="208">
        <v>32.4</v>
      </c>
      <c r="G105" s="208">
        <v>60.19</v>
      </c>
      <c r="H105" s="208">
        <v>5.56</v>
      </c>
      <c r="I105" s="43">
        <f t="shared" si="94"/>
        <v>3.6945999999999999</v>
      </c>
      <c r="J105" s="21"/>
      <c r="K105" s="97">
        <f t="shared" si="93"/>
        <v>108</v>
      </c>
      <c r="L105" s="98">
        <f t="shared" si="97"/>
        <v>71.010000000000005</v>
      </c>
      <c r="M105" s="99">
        <f t="shared" si="88"/>
        <v>65.75</v>
      </c>
      <c r="N105" s="98">
        <f t="shared" si="99"/>
        <v>1.9980000000000002</v>
      </c>
      <c r="O105" s="100">
        <f t="shared" si="89"/>
        <v>1.85</v>
      </c>
    </row>
    <row r="106" spans="1:15" s="1" customFormat="1" ht="15" customHeight="1" x14ac:dyDescent="0.25">
      <c r="A106" s="254">
        <v>23</v>
      </c>
      <c r="B106" s="48">
        <v>61450</v>
      </c>
      <c r="C106" s="19" t="s">
        <v>115</v>
      </c>
      <c r="D106" s="335">
        <v>64</v>
      </c>
      <c r="E106" s="144">
        <v>4.6900000000000004</v>
      </c>
      <c r="F106" s="144">
        <v>29.68</v>
      </c>
      <c r="G106" s="144">
        <v>62.5</v>
      </c>
      <c r="H106" s="144">
        <v>3.13</v>
      </c>
      <c r="I106" s="43">
        <f t="shared" si="94"/>
        <v>3.6406999999999994</v>
      </c>
      <c r="J106" s="21"/>
      <c r="K106" s="97">
        <f t="shared" si="93"/>
        <v>64</v>
      </c>
      <c r="L106" s="98">
        <f t="shared" si="97"/>
        <v>42.0032</v>
      </c>
      <c r="M106" s="99">
        <f t="shared" si="88"/>
        <v>65.63</v>
      </c>
      <c r="N106" s="98">
        <f t="shared" si="99"/>
        <v>3.0016000000000003</v>
      </c>
      <c r="O106" s="100">
        <f t="shared" si="89"/>
        <v>4.6900000000000004</v>
      </c>
    </row>
    <row r="107" spans="1:15" s="1" customFormat="1" ht="15" customHeight="1" x14ac:dyDescent="0.25">
      <c r="A107" s="254">
        <v>24</v>
      </c>
      <c r="B107" s="48">
        <v>61470</v>
      </c>
      <c r="C107" s="19" t="s">
        <v>88</v>
      </c>
      <c r="D107" s="335">
        <v>47</v>
      </c>
      <c r="E107" s="144">
        <v>2.13</v>
      </c>
      <c r="F107" s="144">
        <v>38.299999999999997</v>
      </c>
      <c r="G107" s="144">
        <v>44.68</v>
      </c>
      <c r="H107" s="144">
        <v>14.89</v>
      </c>
      <c r="I107" s="43">
        <f t="shared" si="94"/>
        <v>3.7233000000000001</v>
      </c>
      <c r="J107" s="21"/>
      <c r="K107" s="97">
        <f t="shared" si="93"/>
        <v>47</v>
      </c>
      <c r="L107" s="98">
        <f t="shared" si="97"/>
        <v>27.997900000000001</v>
      </c>
      <c r="M107" s="99">
        <f t="shared" si="88"/>
        <v>59.57</v>
      </c>
      <c r="N107" s="98">
        <f t="shared" si="99"/>
        <v>1.0011000000000001</v>
      </c>
      <c r="O107" s="100">
        <f t="shared" si="89"/>
        <v>2.13</v>
      </c>
    </row>
    <row r="108" spans="1:15" s="1" customFormat="1" ht="15" customHeight="1" x14ac:dyDescent="0.25">
      <c r="A108" s="254">
        <v>25</v>
      </c>
      <c r="B108" s="48">
        <v>61490</v>
      </c>
      <c r="C108" s="19" t="s">
        <v>116</v>
      </c>
      <c r="D108" s="335">
        <v>129</v>
      </c>
      <c r="E108" s="144">
        <v>0.78</v>
      </c>
      <c r="F108" s="144">
        <v>24.8</v>
      </c>
      <c r="G108" s="144">
        <v>63.57</v>
      </c>
      <c r="H108" s="144">
        <v>10.85</v>
      </c>
      <c r="I108" s="43">
        <f t="shared" si="94"/>
        <v>3.8449</v>
      </c>
      <c r="J108" s="21"/>
      <c r="K108" s="97">
        <f t="shared" si="93"/>
        <v>129</v>
      </c>
      <c r="L108" s="98">
        <f t="shared" si="97"/>
        <v>96.001800000000003</v>
      </c>
      <c r="M108" s="99">
        <f t="shared" si="88"/>
        <v>74.42</v>
      </c>
      <c r="N108" s="98">
        <f t="shared" si="99"/>
        <v>1.0062</v>
      </c>
      <c r="O108" s="100">
        <f t="shared" si="89"/>
        <v>0.78</v>
      </c>
    </row>
    <row r="109" spans="1:15" s="1" customFormat="1" ht="15" customHeight="1" x14ac:dyDescent="0.25">
      <c r="A109" s="254">
        <v>26</v>
      </c>
      <c r="B109" s="48">
        <v>61500</v>
      </c>
      <c r="C109" s="19" t="s">
        <v>117</v>
      </c>
      <c r="D109" s="335">
        <v>166</v>
      </c>
      <c r="E109" s="208">
        <v>0.6</v>
      </c>
      <c r="F109" s="208">
        <v>22.29</v>
      </c>
      <c r="G109" s="208">
        <v>69.88</v>
      </c>
      <c r="H109" s="272">
        <v>7.23</v>
      </c>
      <c r="I109" s="43">
        <f t="shared" si="94"/>
        <v>3.8374000000000001</v>
      </c>
      <c r="J109" s="21"/>
      <c r="K109" s="97">
        <f t="shared" si="93"/>
        <v>166</v>
      </c>
      <c r="L109" s="98">
        <f t="shared" si="97"/>
        <v>128.0026</v>
      </c>
      <c r="M109" s="99">
        <f t="shared" si="88"/>
        <v>77.11</v>
      </c>
      <c r="N109" s="98">
        <f t="shared" si="99"/>
        <v>0.996</v>
      </c>
      <c r="O109" s="100">
        <f t="shared" si="89"/>
        <v>0.6</v>
      </c>
    </row>
    <row r="110" spans="1:15" s="1" customFormat="1" ht="15" customHeight="1" x14ac:dyDescent="0.25">
      <c r="A110" s="254">
        <v>27</v>
      </c>
      <c r="B110" s="48">
        <v>61510</v>
      </c>
      <c r="C110" s="19" t="s">
        <v>89</v>
      </c>
      <c r="D110" s="335">
        <v>58</v>
      </c>
      <c r="E110" s="208"/>
      <c r="F110" s="208">
        <v>15.52</v>
      </c>
      <c r="G110" s="208">
        <v>75.86</v>
      </c>
      <c r="H110" s="208">
        <v>8.6199999999999992</v>
      </c>
      <c r="I110" s="43">
        <f t="shared" si="94"/>
        <v>3.931</v>
      </c>
      <c r="J110" s="21"/>
      <c r="K110" s="97">
        <f t="shared" si="93"/>
        <v>58</v>
      </c>
      <c r="L110" s="98">
        <f t="shared" si="97"/>
        <v>48.998400000000004</v>
      </c>
      <c r="M110" s="99">
        <f t="shared" si="88"/>
        <v>84.48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54">
        <v>28</v>
      </c>
      <c r="B111" s="48">
        <v>61520</v>
      </c>
      <c r="C111" s="19" t="s">
        <v>118</v>
      </c>
      <c r="D111" s="336">
        <v>73</v>
      </c>
      <c r="E111" s="208"/>
      <c r="F111" s="208">
        <v>31.51</v>
      </c>
      <c r="G111" s="208">
        <v>58.9</v>
      </c>
      <c r="H111" s="272">
        <v>9.59</v>
      </c>
      <c r="I111" s="65">
        <f t="shared" si="94"/>
        <v>3.7807999999999997</v>
      </c>
      <c r="J111" s="21"/>
      <c r="K111" s="97">
        <f t="shared" si="93"/>
        <v>73</v>
      </c>
      <c r="L111" s="98">
        <f t="shared" si="97"/>
        <v>49.997699999999995</v>
      </c>
      <c r="M111" s="99">
        <f t="shared" si="88"/>
        <v>68.489999999999995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53">
        <v>29</v>
      </c>
      <c r="B112" s="50">
        <v>61540</v>
      </c>
      <c r="C112" s="22" t="s">
        <v>119</v>
      </c>
      <c r="D112" s="319">
        <v>25</v>
      </c>
      <c r="E112" s="208"/>
      <c r="F112" s="208">
        <v>12</v>
      </c>
      <c r="G112" s="208">
        <v>72</v>
      </c>
      <c r="H112" s="273">
        <v>16</v>
      </c>
      <c r="I112" s="43">
        <f t="shared" si="94"/>
        <v>4.04</v>
      </c>
      <c r="J112" s="21"/>
      <c r="K112" s="97">
        <f t="shared" si="93"/>
        <v>25</v>
      </c>
      <c r="L112" s="98">
        <f t="shared" si="97"/>
        <v>22</v>
      </c>
      <c r="M112" s="99">
        <f t="shared" si="88"/>
        <v>88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55">
        <v>30</v>
      </c>
      <c r="B113" s="50">
        <v>61560</v>
      </c>
      <c r="C113" s="22" t="s">
        <v>121</v>
      </c>
      <c r="D113" s="320"/>
      <c r="E113" s="138"/>
      <c r="F113" s="138"/>
      <c r="G113" s="138"/>
      <c r="H113" s="139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7"/>
      <c r="E114" s="208"/>
      <c r="F114" s="208"/>
      <c r="G114" s="208"/>
      <c r="H114" s="200"/>
      <c r="I114" s="46"/>
      <c r="J114" s="21"/>
      <c r="K114" s="97"/>
      <c r="L114" s="98"/>
      <c r="M114" s="99"/>
      <c r="N114" s="111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437</v>
      </c>
      <c r="E115" s="38">
        <v>5.04</v>
      </c>
      <c r="F115" s="38">
        <v>28.863750000000003</v>
      </c>
      <c r="G115" s="38">
        <v>58.153750000000002</v>
      </c>
      <c r="H115" s="38">
        <v>7.9424999999999999</v>
      </c>
      <c r="I115" s="39">
        <f>AVERAGE(I116:I124)</f>
        <v>3.6899875</v>
      </c>
      <c r="J115" s="21"/>
      <c r="K115" s="384">
        <f t="shared" si="93"/>
        <v>437</v>
      </c>
      <c r="L115" s="385">
        <f>SUM(L116:L124)</f>
        <v>290.99850000000004</v>
      </c>
      <c r="M115" s="386">
        <f t="shared" si="88"/>
        <v>66.096249999999998</v>
      </c>
      <c r="N115" s="385">
        <f>SUM(N116:N124)</f>
        <v>14.993199999999998</v>
      </c>
      <c r="O115" s="387">
        <f t="shared" si="89"/>
        <v>5.04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17">
        <v>39</v>
      </c>
      <c r="E116" s="149"/>
      <c r="F116" s="149">
        <v>10.26</v>
      </c>
      <c r="G116" s="149">
        <v>66.67</v>
      </c>
      <c r="H116" s="149">
        <v>23.08</v>
      </c>
      <c r="I116" s="42">
        <f t="shared" si="94"/>
        <v>4.1286000000000005</v>
      </c>
      <c r="J116" s="21"/>
      <c r="K116" s="93">
        <f t="shared" si="93"/>
        <v>39</v>
      </c>
      <c r="L116" s="94">
        <f t="shared" ref="L116:L117" si="100">M116*K116/100</f>
        <v>35.002499999999998</v>
      </c>
      <c r="M116" s="95">
        <f t="shared" si="88"/>
        <v>89.75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18">
        <v>49</v>
      </c>
      <c r="E117" s="144"/>
      <c r="F117" s="144">
        <v>14.29</v>
      </c>
      <c r="G117" s="144">
        <v>75.510000000000005</v>
      </c>
      <c r="H117" s="144">
        <v>10.199999999999999</v>
      </c>
      <c r="I117" s="43">
        <f t="shared" si="94"/>
        <v>3.9591000000000003</v>
      </c>
      <c r="J117" s="21"/>
      <c r="K117" s="97">
        <f t="shared" si="93"/>
        <v>49</v>
      </c>
      <c r="L117" s="98">
        <f t="shared" si="100"/>
        <v>41.997900000000001</v>
      </c>
      <c r="M117" s="99">
        <f t="shared" si="88"/>
        <v>85.710000000000008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18">
        <v>47</v>
      </c>
      <c r="E118" s="208"/>
      <c r="F118" s="208">
        <v>19.149999999999999</v>
      </c>
      <c r="G118" s="208">
        <v>72.34</v>
      </c>
      <c r="H118" s="208">
        <v>8.51</v>
      </c>
      <c r="I118" s="43">
        <f t="shared" si="94"/>
        <v>3.8936000000000002</v>
      </c>
      <c r="J118" s="21"/>
      <c r="K118" s="97">
        <f t="shared" si="93"/>
        <v>47</v>
      </c>
      <c r="L118" s="98">
        <f t="shared" si="97"/>
        <v>37.999500000000005</v>
      </c>
      <c r="M118" s="99">
        <f t="shared" si="88"/>
        <v>80.850000000000009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18">
        <v>27</v>
      </c>
      <c r="E119" s="144">
        <v>14.81</v>
      </c>
      <c r="F119" s="144">
        <v>29.63</v>
      </c>
      <c r="G119" s="144">
        <v>55.56</v>
      </c>
      <c r="H119" s="144"/>
      <c r="I119" s="43">
        <f t="shared" si="94"/>
        <v>3.4075000000000002</v>
      </c>
      <c r="J119" s="21"/>
      <c r="K119" s="97">
        <f t="shared" si="93"/>
        <v>27</v>
      </c>
      <c r="L119" s="98">
        <f t="shared" si="97"/>
        <v>15.001200000000001</v>
      </c>
      <c r="M119" s="99">
        <f t="shared" si="88"/>
        <v>55.56</v>
      </c>
      <c r="N119" s="98">
        <f t="shared" si="102"/>
        <v>3.9986999999999999</v>
      </c>
      <c r="O119" s="100">
        <f t="shared" si="89"/>
        <v>14.81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18">
        <v>46</v>
      </c>
      <c r="E120" s="144"/>
      <c r="F120" s="144">
        <v>13.04</v>
      </c>
      <c r="G120" s="144">
        <v>71.739999999999995</v>
      </c>
      <c r="H120" s="144">
        <v>15.22</v>
      </c>
      <c r="I120" s="43">
        <f t="shared" si="94"/>
        <v>4.0217999999999998</v>
      </c>
      <c r="J120" s="21"/>
      <c r="K120" s="97">
        <f t="shared" si="93"/>
        <v>46</v>
      </c>
      <c r="L120" s="98">
        <f t="shared" si="97"/>
        <v>40.001599999999996</v>
      </c>
      <c r="M120" s="99">
        <f t="shared" si="88"/>
        <v>86.96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18">
        <v>47</v>
      </c>
      <c r="E121" s="208"/>
      <c r="F121" s="208">
        <v>44.68</v>
      </c>
      <c r="G121" s="208">
        <v>53.19</v>
      </c>
      <c r="H121" s="272">
        <v>2.13</v>
      </c>
      <c r="I121" s="43">
        <f t="shared" si="94"/>
        <v>3.5744999999999991</v>
      </c>
      <c r="J121" s="21"/>
      <c r="K121" s="97">
        <f t="shared" si="93"/>
        <v>47</v>
      </c>
      <c r="L121" s="98">
        <f t="shared" si="97"/>
        <v>26.000399999999999</v>
      </c>
      <c r="M121" s="99">
        <f t="shared" si="88"/>
        <v>55.32</v>
      </c>
      <c r="N121" s="98">
        <f t="shared" si="102"/>
        <v>0</v>
      </c>
      <c r="O121" s="100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15">
        <v>23</v>
      </c>
      <c r="E122" s="208">
        <v>21.74</v>
      </c>
      <c r="F122" s="208">
        <v>60.87</v>
      </c>
      <c r="G122" s="208">
        <v>17.39</v>
      </c>
      <c r="H122" s="272"/>
      <c r="I122" s="43">
        <f t="shared" si="94"/>
        <v>2.9564999999999997</v>
      </c>
      <c r="J122" s="21"/>
      <c r="K122" s="97">
        <f t="shared" si="93"/>
        <v>23</v>
      </c>
      <c r="L122" s="98">
        <f t="shared" si="97"/>
        <v>3.9997000000000003</v>
      </c>
      <c r="M122" s="99">
        <f t="shared" si="88"/>
        <v>17.39</v>
      </c>
      <c r="N122" s="98">
        <f t="shared" si="102"/>
        <v>5.0001999999999995</v>
      </c>
      <c r="O122" s="105">
        <f t="shared" si="89"/>
        <v>21.74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37">
        <v>159</v>
      </c>
      <c r="E123" s="206">
        <v>3.77</v>
      </c>
      <c r="F123" s="206">
        <v>38.99</v>
      </c>
      <c r="G123" s="206">
        <v>52.83</v>
      </c>
      <c r="H123" s="272">
        <v>4.4000000000000004</v>
      </c>
      <c r="I123" s="46">
        <f t="shared" si="94"/>
        <v>3.5783</v>
      </c>
      <c r="J123" s="21"/>
      <c r="K123" s="97">
        <f t="shared" si="93"/>
        <v>159</v>
      </c>
      <c r="L123" s="98">
        <f t="shared" si="97"/>
        <v>90.995699999999999</v>
      </c>
      <c r="M123" s="99">
        <f t="shared" si="88"/>
        <v>57.23</v>
      </c>
      <c r="N123" s="98">
        <f t="shared" si="102"/>
        <v>5.9942999999999991</v>
      </c>
      <c r="O123" s="100">
        <f t="shared" si="89"/>
        <v>3.77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38"/>
      <c r="E124" s="204"/>
      <c r="F124" s="204"/>
      <c r="G124" s="204"/>
      <c r="H124" s="204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57">
        <f>AVERAGE(I7,I9:I16,I18:I29,I31:I47,I49:I67,I69:I82,I84:I114,I116:I124)</f>
        <v>3.6540971962616822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29" priority="557" stopIfTrue="1" operator="equal">
      <formula>$I$125</formula>
    </cfRule>
    <cfRule type="containsBlanks" dxfId="228" priority="558" stopIfTrue="1">
      <formula>LEN(TRIM(I6))=0</formula>
    </cfRule>
    <cfRule type="cellIs" dxfId="227" priority="559" stopIfTrue="1" operator="lessThan">
      <formula>3.5</formula>
    </cfRule>
    <cfRule type="cellIs" dxfId="226" priority="560" stopIfTrue="1" operator="between">
      <formula>$I$125</formula>
      <formula>3.5</formula>
    </cfRule>
    <cfRule type="cellIs" dxfId="225" priority="561" stopIfTrue="1" operator="between">
      <formula>4.5</formula>
      <formula>$I$125</formula>
    </cfRule>
    <cfRule type="cellIs" dxfId="224" priority="562" stopIfTrue="1" operator="greaterThanOrEqual">
      <formula>4.5</formula>
    </cfRule>
  </conditionalFormatting>
  <conditionalFormatting sqref="N7:O124">
    <cfRule type="containsBlanks" dxfId="223" priority="3">
      <formula>LEN(TRIM(N7))=0</formula>
    </cfRule>
    <cfRule type="cellIs" dxfId="222" priority="8" operator="equal">
      <formula>0</formula>
    </cfRule>
    <cfRule type="cellIs" dxfId="221" priority="10" operator="between">
      <formula>0.1</formula>
      <formula>9.99</formula>
    </cfRule>
    <cfRule type="cellIs" dxfId="220" priority="11" operator="greaterThanOrEqual">
      <formula>9.99</formula>
    </cfRule>
  </conditionalFormatting>
  <conditionalFormatting sqref="M7:M124">
    <cfRule type="containsBlanks" dxfId="219" priority="569">
      <formula>LEN(TRIM(M7))=0</formula>
    </cfRule>
    <cfRule type="cellIs" dxfId="218" priority="571" operator="lessThan">
      <formula>50</formula>
    </cfRule>
    <cfRule type="cellIs" dxfId="217" priority="572" operator="between">
      <formula>$M$6</formula>
      <formula>50</formula>
    </cfRule>
    <cfRule type="cellIs" dxfId="216" priority="573" operator="between">
      <formula>90</formula>
      <formula>$M$6</formula>
    </cfRule>
    <cfRule type="cellIs" dxfId="215" priority="57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16" t="s">
        <v>139</v>
      </c>
      <c r="D2" s="416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133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9" t="s">
        <v>3</v>
      </c>
      <c r="E4" s="431" t="s">
        <v>131</v>
      </c>
      <c r="F4" s="432"/>
      <c r="G4" s="432"/>
      <c r="H4" s="433"/>
      <c r="I4" s="426" t="s">
        <v>99</v>
      </c>
      <c r="J4" s="4"/>
      <c r="K4" s="18"/>
      <c r="L4" s="17" t="s">
        <v>135</v>
      </c>
    </row>
    <row r="5" spans="1:16" ht="30" customHeight="1" thickBot="1" x14ac:dyDescent="0.3">
      <c r="A5" s="420"/>
      <c r="B5" s="422"/>
      <c r="C5" s="422"/>
      <c r="D5" s="430"/>
      <c r="E5" s="3">
        <v>2</v>
      </c>
      <c r="F5" s="3">
        <v>3</v>
      </c>
      <c r="G5" s="3">
        <v>4</v>
      </c>
      <c r="H5" s="3">
        <v>5</v>
      </c>
      <c r="I5" s="427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2493</v>
      </c>
      <c r="E6" s="153">
        <v>24.038461538461533</v>
      </c>
      <c r="F6" s="153">
        <v>50.134358974358967</v>
      </c>
      <c r="G6" s="153">
        <v>21.187692307692306</v>
      </c>
      <c r="H6" s="153">
        <v>4.6400000000000006</v>
      </c>
      <c r="I6" s="113">
        <v>3.23</v>
      </c>
      <c r="J6" s="21"/>
      <c r="K6" s="381">
        <f>D6</f>
        <v>2493</v>
      </c>
      <c r="L6" s="382">
        <f>L7+L8+L17+L30+L48+L68+L83+L115</f>
        <v>702.02269999999999</v>
      </c>
      <c r="M6" s="297">
        <f t="shared" ref="M6:M68" si="0">G6+H6</f>
        <v>25.827692307692306</v>
      </c>
      <c r="N6" s="382">
        <f>N7+N8+N17+N30+N48+N68+N83+N115</f>
        <v>512.00580000000002</v>
      </c>
      <c r="O6" s="383">
        <f t="shared" ref="O6:O68" si="1">E6</f>
        <v>24.038461538461533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135"/>
      <c r="E7" s="136"/>
      <c r="F7" s="136"/>
      <c r="G7" s="136"/>
      <c r="H7" s="136"/>
      <c r="I7" s="151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84</v>
      </c>
      <c r="E8" s="81">
        <v>9.91</v>
      </c>
      <c r="F8" s="81">
        <v>64.36</v>
      </c>
      <c r="G8" s="81">
        <v>19.32</v>
      </c>
      <c r="H8" s="81">
        <v>6.41</v>
      </c>
      <c r="I8" s="41">
        <f>AVERAGE(I9:I16)</f>
        <v>3.2223000000000002</v>
      </c>
      <c r="J8" s="21"/>
      <c r="K8" s="384">
        <f t="shared" ref="K8:K69" si="2">D8</f>
        <v>84</v>
      </c>
      <c r="L8" s="385">
        <f>SUM(L9:L16)</f>
        <v>21.003</v>
      </c>
      <c r="M8" s="386">
        <f t="shared" si="0"/>
        <v>25.73</v>
      </c>
      <c r="N8" s="385">
        <f>SUM(N9:N16)</f>
        <v>7.9962000000000009</v>
      </c>
      <c r="O8" s="387">
        <f t="shared" si="1"/>
        <v>9.91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4"/>
      <c r="E9" s="115"/>
      <c r="F9" s="115"/>
      <c r="G9" s="115"/>
      <c r="H9" s="115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4"/>
      <c r="E10" s="115"/>
      <c r="F10" s="115"/>
      <c r="G10" s="115"/>
      <c r="H10" s="115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0"/>
      <c r="E11" s="161"/>
      <c r="F11" s="161"/>
      <c r="G11" s="161"/>
      <c r="H11" s="159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0"/>
      <c r="E12" s="161"/>
      <c r="F12" s="161"/>
      <c r="G12" s="161"/>
      <c r="H12" s="158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0"/>
      <c r="E13" s="161"/>
      <c r="F13" s="161"/>
      <c r="G13" s="161"/>
      <c r="H13" s="161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4"/>
      <c r="E14" s="115"/>
      <c r="F14" s="115"/>
      <c r="G14" s="115"/>
      <c r="H14" s="115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7">
        <v>45</v>
      </c>
      <c r="E15" s="208">
        <v>4.4400000000000004</v>
      </c>
      <c r="F15" s="208">
        <v>80</v>
      </c>
      <c r="G15" s="208">
        <v>15.56</v>
      </c>
      <c r="H15" s="272"/>
      <c r="I15" s="43">
        <f t="shared" ref="I15:I73" si="3">(E15*2+F15*3+G15*4+H15*5)/100</f>
        <v>3.1112000000000002</v>
      </c>
      <c r="J15" s="21"/>
      <c r="K15" s="97">
        <f t="shared" si="2"/>
        <v>45</v>
      </c>
      <c r="L15" s="98">
        <f t="shared" ref="L15:L69" si="4">M15*K15/100</f>
        <v>7.0020000000000007</v>
      </c>
      <c r="M15" s="99">
        <f t="shared" si="0"/>
        <v>15.56</v>
      </c>
      <c r="N15" s="98">
        <f t="shared" ref="N15:N69" si="5">O15*K15/100</f>
        <v>1.9980000000000002</v>
      </c>
      <c r="O15" s="100">
        <f t="shared" si="1"/>
        <v>4.4400000000000004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7">
        <v>39</v>
      </c>
      <c r="E16" s="208">
        <v>15.38</v>
      </c>
      <c r="F16" s="208">
        <v>48.72</v>
      </c>
      <c r="G16" s="208">
        <v>23.08</v>
      </c>
      <c r="H16" s="208">
        <v>12.82</v>
      </c>
      <c r="I16" s="45">
        <f t="shared" si="3"/>
        <v>3.3334000000000001</v>
      </c>
      <c r="J16" s="21"/>
      <c r="K16" s="101">
        <f t="shared" si="2"/>
        <v>39</v>
      </c>
      <c r="L16" s="102">
        <f t="shared" si="4"/>
        <v>14.000999999999999</v>
      </c>
      <c r="M16" s="103">
        <f t="shared" si="0"/>
        <v>35.9</v>
      </c>
      <c r="N16" s="102">
        <f t="shared" si="5"/>
        <v>5.9982000000000006</v>
      </c>
      <c r="O16" s="104">
        <f t="shared" si="1"/>
        <v>15.38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133</v>
      </c>
      <c r="E17" s="38">
        <v>48.304999999999993</v>
      </c>
      <c r="F17" s="38">
        <v>41.504999999999995</v>
      </c>
      <c r="G17" s="38">
        <v>9.76</v>
      </c>
      <c r="H17" s="38">
        <v>0.43</v>
      </c>
      <c r="I17" s="39">
        <f>AVERAGE(I18:I29)</f>
        <v>2.6231499999999999</v>
      </c>
      <c r="J17" s="21"/>
      <c r="K17" s="384">
        <f t="shared" si="2"/>
        <v>133</v>
      </c>
      <c r="L17" s="385">
        <f>SUM(L18:L29)</f>
        <v>11.9984</v>
      </c>
      <c r="M17" s="386">
        <f t="shared" si="0"/>
        <v>10.19</v>
      </c>
      <c r="N17" s="385">
        <f>SUM(N18:N29)</f>
        <v>48.0047</v>
      </c>
      <c r="O17" s="387">
        <f t="shared" si="1"/>
        <v>48.304999999999993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6"/>
      <c r="E18" s="117"/>
      <c r="F18" s="117"/>
      <c r="G18" s="117"/>
      <c r="H18" s="117"/>
      <c r="I18" s="42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6"/>
      <c r="E19" s="117"/>
      <c r="F19" s="117"/>
      <c r="G19" s="117"/>
      <c r="H19" s="117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6"/>
      <c r="E20" s="117"/>
      <c r="F20" s="117"/>
      <c r="G20" s="117"/>
      <c r="H20" s="117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2"/>
      <c r="E21" s="163"/>
      <c r="F21" s="163"/>
      <c r="G21" s="163"/>
      <c r="H21" s="163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2"/>
      <c r="E22" s="163"/>
      <c r="F22" s="163"/>
      <c r="G22" s="163"/>
      <c r="H22" s="163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5"/>
      <c r="E23" s="165"/>
      <c r="F23" s="165"/>
      <c r="G23" s="165"/>
      <c r="H23" s="164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6"/>
      <c r="E24" s="117"/>
      <c r="F24" s="117"/>
      <c r="G24" s="117"/>
      <c r="H24" s="117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6"/>
      <c r="E25" s="167"/>
      <c r="F25" s="167"/>
      <c r="G25" s="167"/>
      <c r="H25" s="117"/>
      <c r="I25" s="43"/>
      <c r="J25" s="21"/>
      <c r="K25" s="97"/>
      <c r="L25" s="98"/>
      <c r="M25" s="99"/>
      <c r="N25" s="111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7">
        <v>17</v>
      </c>
      <c r="E26" s="208">
        <v>64.709999999999994</v>
      </c>
      <c r="F26" s="208">
        <v>23.53</v>
      </c>
      <c r="G26" s="208">
        <v>11.76</v>
      </c>
      <c r="H26" s="117"/>
      <c r="I26" s="43">
        <f t="shared" si="3"/>
        <v>2.4704999999999999</v>
      </c>
      <c r="J26" s="21"/>
      <c r="K26" s="97">
        <f t="shared" si="2"/>
        <v>17</v>
      </c>
      <c r="L26" s="98">
        <f t="shared" si="4"/>
        <v>1.9991999999999999</v>
      </c>
      <c r="M26" s="99">
        <f t="shared" si="0"/>
        <v>11.76</v>
      </c>
      <c r="N26" s="111">
        <f t="shared" si="5"/>
        <v>11.0007</v>
      </c>
      <c r="O26" s="100">
        <f t="shared" si="1"/>
        <v>64.709999999999994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6"/>
      <c r="E27" s="117"/>
      <c r="F27" s="117"/>
      <c r="G27" s="117"/>
      <c r="H27" s="117"/>
      <c r="I27" s="43"/>
      <c r="J27" s="21"/>
      <c r="K27" s="97"/>
      <c r="L27" s="98"/>
      <c r="M27" s="99"/>
      <c r="N27" s="111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43">
        <v>116</v>
      </c>
      <c r="E28" s="144">
        <v>31.9</v>
      </c>
      <c r="F28" s="144">
        <v>59.48</v>
      </c>
      <c r="G28" s="144">
        <v>7.76</v>
      </c>
      <c r="H28" s="144">
        <v>0.86</v>
      </c>
      <c r="I28" s="43">
        <f t="shared" si="3"/>
        <v>2.7758000000000003</v>
      </c>
      <c r="J28" s="21"/>
      <c r="K28" s="97">
        <f t="shared" ref="K28" si="6">D28</f>
        <v>116</v>
      </c>
      <c r="L28" s="98">
        <f t="shared" ref="L28" si="7">M28*K28/100</f>
        <v>9.9992000000000001</v>
      </c>
      <c r="M28" s="99">
        <f t="shared" ref="M28" si="8">G28+H28</f>
        <v>8.6199999999999992</v>
      </c>
      <c r="N28" s="111">
        <f t="shared" ref="N28" si="9">O28*K28/100</f>
        <v>37.003999999999998</v>
      </c>
      <c r="O28" s="100">
        <f t="shared" ref="O28" si="10">E28</f>
        <v>31.9</v>
      </c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8"/>
      <c r="E29" s="119"/>
      <c r="F29" s="119"/>
      <c r="G29" s="119"/>
      <c r="H29" s="120"/>
      <c r="I29" s="45"/>
      <c r="J29" s="21"/>
      <c r="K29" s="101"/>
      <c r="L29" s="102"/>
      <c r="M29" s="103"/>
      <c r="N29" s="150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199</v>
      </c>
      <c r="E30" s="38">
        <v>23.594999999999999</v>
      </c>
      <c r="F30" s="38">
        <v>59.407499999999999</v>
      </c>
      <c r="G30" s="38">
        <v>14.357500000000002</v>
      </c>
      <c r="H30" s="38">
        <v>2.6399999999999997</v>
      </c>
      <c r="I30" s="39">
        <f>AVERAGE(I31:I47)</f>
        <v>2.9604249999999994</v>
      </c>
      <c r="J30" s="21"/>
      <c r="K30" s="384">
        <f t="shared" si="2"/>
        <v>199</v>
      </c>
      <c r="L30" s="385">
        <f>SUM(L31:L47)</f>
        <v>33.999400000000001</v>
      </c>
      <c r="M30" s="386">
        <f t="shared" si="0"/>
        <v>16.997500000000002</v>
      </c>
      <c r="N30" s="385">
        <f>SUM(N31:N47)</f>
        <v>27.997499999999999</v>
      </c>
      <c r="O30" s="387">
        <f t="shared" si="1"/>
        <v>23.594999999999999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7">
        <v>81</v>
      </c>
      <c r="E31" s="208">
        <v>1.23</v>
      </c>
      <c r="F31" s="208">
        <v>81.48</v>
      </c>
      <c r="G31" s="208">
        <v>17.28</v>
      </c>
      <c r="H31" s="169"/>
      <c r="I31" s="42">
        <f t="shared" si="3"/>
        <v>3.1601999999999997</v>
      </c>
      <c r="J31" s="7"/>
      <c r="K31" s="93">
        <f t="shared" si="2"/>
        <v>81</v>
      </c>
      <c r="L31" s="94">
        <f t="shared" si="4"/>
        <v>13.9968</v>
      </c>
      <c r="M31" s="95">
        <f t="shared" si="0"/>
        <v>17.28</v>
      </c>
      <c r="N31" s="94">
        <f t="shared" si="5"/>
        <v>0.99629999999999996</v>
      </c>
      <c r="O31" s="96">
        <f t="shared" si="1"/>
        <v>1.23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1"/>
      <c r="E32" s="122"/>
      <c r="F32" s="122"/>
      <c r="G32" s="122"/>
      <c r="H32" s="122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07">
        <v>26</v>
      </c>
      <c r="E33" s="208">
        <v>38.46</v>
      </c>
      <c r="F33" s="208">
        <v>42.31</v>
      </c>
      <c r="G33" s="208">
        <v>15.38</v>
      </c>
      <c r="H33" s="208">
        <v>3.85</v>
      </c>
      <c r="I33" s="46">
        <f t="shared" si="3"/>
        <v>2.8462000000000001</v>
      </c>
      <c r="J33" s="7"/>
      <c r="K33" s="97">
        <f t="shared" si="2"/>
        <v>26</v>
      </c>
      <c r="L33" s="98">
        <f t="shared" si="4"/>
        <v>4.9998000000000005</v>
      </c>
      <c r="M33" s="99">
        <f t="shared" si="0"/>
        <v>19.23</v>
      </c>
      <c r="N33" s="98">
        <f t="shared" si="5"/>
        <v>9.9996000000000009</v>
      </c>
      <c r="O33" s="100">
        <f t="shared" si="1"/>
        <v>38.46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7">
        <v>28</v>
      </c>
      <c r="E34" s="208">
        <v>50</v>
      </c>
      <c r="F34" s="208">
        <v>35.71</v>
      </c>
      <c r="G34" s="208">
        <v>10.71</v>
      </c>
      <c r="H34" s="274">
        <v>3.58</v>
      </c>
      <c r="I34" s="43">
        <f t="shared" si="3"/>
        <v>2.6787000000000001</v>
      </c>
      <c r="J34" s="7"/>
      <c r="K34" s="97">
        <f t="shared" si="2"/>
        <v>28</v>
      </c>
      <c r="L34" s="98">
        <f t="shared" si="4"/>
        <v>4.0011999999999999</v>
      </c>
      <c r="M34" s="99">
        <f t="shared" si="0"/>
        <v>14.290000000000001</v>
      </c>
      <c r="N34" s="98">
        <f t="shared" si="5"/>
        <v>14</v>
      </c>
      <c r="O34" s="100">
        <f t="shared" si="1"/>
        <v>50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1"/>
      <c r="E35" s="172"/>
      <c r="F35" s="172"/>
      <c r="G35" s="172"/>
      <c r="H35" s="1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1"/>
      <c r="E36" s="122"/>
      <c r="F36" s="122"/>
      <c r="G36" s="122"/>
      <c r="H36" s="122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7">
        <v>64</v>
      </c>
      <c r="E37" s="208">
        <v>4.6900000000000004</v>
      </c>
      <c r="F37" s="208">
        <v>78.13</v>
      </c>
      <c r="G37" s="208">
        <v>14.06</v>
      </c>
      <c r="H37" s="144">
        <v>3.13</v>
      </c>
      <c r="I37" s="43">
        <f t="shared" si="3"/>
        <v>3.1565999999999996</v>
      </c>
      <c r="J37" s="7"/>
      <c r="K37" s="97">
        <f t="shared" si="2"/>
        <v>64</v>
      </c>
      <c r="L37" s="98">
        <f t="shared" si="4"/>
        <v>11.001600000000002</v>
      </c>
      <c r="M37" s="99">
        <f t="shared" si="0"/>
        <v>17.190000000000001</v>
      </c>
      <c r="N37" s="111">
        <f t="shared" si="5"/>
        <v>3.0016000000000003</v>
      </c>
      <c r="O37" s="100">
        <f t="shared" si="1"/>
        <v>4.6900000000000004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1"/>
      <c r="E38" s="122"/>
      <c r="F38" s="122"/>
      <c r="G38" s="122"/>
      <c r="H38" s="122"/>
      <c r="I38" s="43"/>
      <c r="J38" s="7"/>
      <c r="K38" s="97"/>
      <c r="L38" s="98"/>
      <c r="M38" s="99"/>
      <c r="N38" s="111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1"/>
      <c r="E39" s="122"/>
      <c r="F39" s="122"/>
      <c r="G39" s="122"/>
      <c r="H39" s="122"/>
      <c r="I39" s="43"/>
      <c r="J39" s="7"/>
      <c r="K39" s="97"/>
      <c r="L39" s="98"/>
      <c r="M39" s="99"/>
      <c r="N39" s="111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1"/>
      <c r="E40" s="122"/>
      <c r="F40" s="122"/>
      <c r="G40" s="122"/>
      <c r="H40" s="122"/>
      <c r="I40" s="43"/>
      <c r="J40" s="7"/>
      <c r="K40" s="97"/>
      <c r="L40" s="98"/>
      <c r="M40" s="99"/>
      <c r="N40" s="111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3"/>
      <c r="E41" s="174"/>
      <c r="F41" s="174"/>
      <c r="G41" s="174"/>
      <c r="H41" s="174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1"/>
      <c r="E42" s="122"/>
      <c r="F42" s="122"/>
      <c r="G42" s="122"/>
      <c r="H42" s="122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5"/>
      <c r="E43" s="176"/>
      <c r="F43" s="176"/>
      <c r="G43" s="176"/>
      <c r="H43" s="176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1"/>
      <c r="E44" s="122"/>
      <c r="F44" s="122"/>
      <c r="G44" s="122"/>
      <c r="H44" s="122"/>
      <c r="I44" s="43"/>
      <c r="J44" s="7"/>
      <c r="K44" s="97"/>
      <c r="L44" s="98"/>
      <c r="M44" s="99"/>
      <c r="N44" s="111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1"/>
      <c r="E45" s="122"/>
      <c r="F45" s="122"/>
      <c r="G45" s="122"/>
      <c r="H45" s="122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7"/>
      <c r="E46" s="177"/>
      <c r="F46" s="177"/>
      <c r="G46" s="177"/>
      <c r="H46" s="122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3"/>
      <c r="E47" s="124"/>
      <c r="F47" s="124"/>
      <c r="G47" s="124"/>
      <c r="H47" s="125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848</v>
      </c>
      <c r="E48" s="82">
        <v>18.881999999999998</v>
      </c>
      <c r="F48" s="82">
        <v>58.283999999999992</v>
      </c>
      <c r="G48" s="82">
        <v>18.331000000000003</v>
      </c>
      <c r="H48" s="82">
        <v>4.5040000000000004</v>
      </c>
      <c r="I48" s="41">
        <f>AVERAGE(I49:I67)</f>
        <v>3.0846</v>
      </c>
      <c r="J48" s="21"/>
      <c r="K48" s="384">
        <f t="shared" si="2"/>
        <v>848</v>
      </c>
      <c r="L48" s="385">
        <f>SUM(L49:L67)</f>
        <v>202.00059999999999</v>
      </c>
      <c r="M48" s="386">
        <f t="shared" si="0"/>
        <v>22.835000000000004</v>
      </c>
      <c r="N48" s="385">
        <f>SUM(N49:N67)</f>
        <v>175.00489999999996</v>
      </c>
      <c r="O48" s="387">
        <f t="shared" si="1"/>
        <v>18.881999999999998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07">
        <v>175</v>
      </c>
      <c r="E49" s="208">
        <v>16.57</v>
      </c>
      <c r="F49" s="208">
        <v>46.86</v>
      </c>
      <c r="G49" s="208">
        <v>32.57</v>
      </c>
      <c r="H49" s="208">
        <v>4</v>
      </c>
      <c r="I49" s="42">
        <f t="shared" si="3"/>
        <v>3.24</v>
      </c>
      <c r="J49" s="21"/>
      <c r="K49" s="93">
        <f t="shared" si="2"/>
        <v>175</v>
      </c>
      <c r="L49" s="94">
        <f t="shared" si="4"/>
        <v>63.997500000000002</v>
      </c>
      <c r="M49" s="95">
        <f t="shared" si="0"/>
        <v>36.57</v>
      </c>
      <c r="N49" s="94">
        <f t="shared" si="5"/>
        <v>28.997499999999999</v>
      </c>
      <c r="O49" s="96">
        <f t="shared" si="1"/>
        <v>16.57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6"/>
      <c r="E50" s="127"/>
      <c r="F50" s="127"/>
      <c r="G50" s="127"/>
      <c r="H50" s="127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43">
        <v>126</v>
      </c>
      <c r="E51" s="144">
        <v>27.78</v>
      </c>
      <c r="F51" s="144">
        <v>38.89</v>
      </c>
      <c r="G51" s="144">
        <v>21.43</v>
      </c>
      <c r="H51" s="144">
        <v>11.9</v>
      </c>
      <c r="I51" s="43">
        <f t="shared" si="3"/>
        <v>3.1745000000000005</v>
      </c>
      <c r="J51" s="21"/>
      <c r="K51" s="97">
        <f t="shared" ref="K51:K52" si="11">D51</f>
        <v>126</v>
      </c>
      <c r="L51" s="98">
        <f t="shared" ref="L51:L52" si="12">M51*K51/100</f>
        <v>41.995800000000003</v>
      </c>
      <c r="M51" s="99">
        <f t="shared" ref="M51:M52" si="13">G51+H51</f>
        <v>33.33</v>
      </c>
      <c r="N51" s="98">
        <f t="shared" ref="N51:N52" si="14">O51*K51/100</f>
        <v>35.002800000000001</v>
      </c>
      <c r="O51" s="100">
        <f t="shared" ref="O51:O52" si="15">E51</f>
        <v>27.78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43">
        <v>136</v>
      </c>
      <c r="E52" s="144">
        <v>38.97</v>
      </c>
      <c r="F52" s="144">
        <v>49.26</v>
      </c>
      <c r="G52" s="144">
        <v>11.77</v>
      </c>
      <c r="H52" s="144"/>
      <c r="I52" s="43">
        <f t="shared" si="3"/>
        <v>2.7280000000000002</v>
      </c>
      <c r="J52" s="21"/>
      <c r="K52" s="97">
        <f t="shared" si="11"/>
        <v>136</v>
      </c>
      <c r="L52" s="98">
        <f t="shared" si="12"/>
        <v>16.007200000000001</v>
      </c>
      <c r="M52" s="99">
        <f t="shared" si="13"/>
        <v>11.77</v>
      </c>
      <c r="N52" s="98">
        <f t="shared" si="14"/>
        <v>52.999200000000002</v>
      </c>
      <c r="O52" s="100">
        <f t="shared" si="15"/>
        <v>38.97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78"/>
      <c r="E53" s="179"/>
      <c r="F53" s="179"/>
      <c r="G53" s="179"/>
      <c r="H53" s="179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07">
        <v>80</v>
      </c>
      <c r="E54" s="208">
        <v>12.5</v>
      </c>
      <c r="F54" s="208">
        <v>81.25</v>
      </c>
      <c r="G54" s="208">
        <v>6.25</v>
      </c>
      <c r="H54" s="179"/>
      <c r="I54" s="43">
        <f t="shared" si="3"/>
        <v>2.9375</v>
      </c>
      <c r="J54" s="21"/>
      <c r="K54" s="97">
        <f t="shared" si="2"/>
        <v>80</v>
      </c>
      <c r="L54" s="98">
        <f t="shared" si="4"/>
        <v>5</v>
      </c>
      <c r="M54" s="99">
        <f t="shared" si="0"/>
        <v>6.25</v>
      </c>
      <c r="N54" s="98">
        <f t="shared" si="5"/>
        <v>10</v>
      </c>
      <c r="O54" s="100">
        <f t="shared" si="1"/>
        <v>12.5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6"/>
      <c r="E55" s="127"/>
      <c r="F55" s="127"/>
      <c r="G55" s="127"/>
      <c r="H55" s="127"/>
      <c r="I55" s="43"/>
      <c r="J55" s="21"/>
      <c r="K55" s="97"/>
      <c r="L55" s="98"/>
      <c r="M55" s="99"/>
      <c r="N55" s="111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3">
        <v>76</v>
      </c>
      <c r="E56" s="144">
        <v>17.11</v>
      </c>
      <c r="F56" s="144">
        <v>63.16</v>
      </c>
      <c r="G56" s="144">
        <v>17.11</v>
      </c>
      <c r="H56" s="144">
        <v>2.63</v>
      </c>
      <c r="I56" s="43">
        <f t="shared" si="3"/>
        <v>3.0528999999999997</v>
      </c>
      <c r="J56" s="21"/>
      <c r="K56" s="97">
        <f t="shared" ref="K56" si="16">D56</f>
        <v>76</v>
      </c>
      <c r="L56" s="98">
        <f t="shared" ref="L56" si="17">M56*K56/100</f>
        <v>15.002399999999998</v>
      </c>
      <c r="M56" s="99">
        <f t="shared" ref="M56" si="18">G56+H56</f>
        <v>19.739999999999998</v>
      </c>
      <c r="N56" s="98">
        <f t="shared" ref="N56" si="19">O56*K56/100</f>
        <v>13.003599999999999</v>
      </c>
      <c r="O56" s="100">
        <f t="shared" ref="O56" si="20">E56</f>
        <v>17.11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7">
        <v>40</v>
      </c>
      <c r="E57" s="208">
        <v>27.5</v>
      </c>
      <c r="F57" s="208">
        <v>47.5</v>
      </c>
      <c r="G57" s="208">
        <v>12.5</v>
      </c>
      <c r="H57" s="144">
        <v>12.5</v>
      </c>
      <c r="I57" s="43">
        <f t="shared" si="3"/>
        <v>3.1</v>
      </c>
      <c r="J57" s="21"/>
      <c r="K57" s="97">
        <f t="shared" si="2"/>
        <v>40</v>
      </c>
      <c r="L57" s="98">
        <f t="shared" si="4"/>
        <v>10</v>
      </c>
      <c r="M57" s="99">
        <f t="shared" si="0"/>
        <v>25</v>
      </c>
      <c r="N57" s="111">
        <f t="shared" si="5"/>
        <v>11</v>
      </c>
      <c r="O57" s="100">
        <f t="shared" si="1"/>
        <v>27.5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7">
        <v>22</v>
      </c>
      <c r="E58" s="208">
        <v>9.09</v>
      </c>
      <c r="F58" s="208">
        <v>54.55</v>
      </c>
      <c r="G58" s="208">
        <v>27.27</v>
      </c>
      <c r="H58" s="144">
        <v>9.09</v>
      </c>
      <c r="I58" s="43">
        <f t="shared" si="3"/>
        <v>3.3635999999999995</v>
      </c>
      <c r="J58" s="21"/>
      <c r="K58" s="97">
        <f t="shared" si="2"/>
        <v>22</v>
      </c>
      <c r="L58" s="98">
        <f t="shared" si="4"/>
        <v>7.9991999999999992</v>
      </c>
      <c r="M58" s="99">
        <f t="shared" si="0"/>
        <v>36.36</v>
      </c>
      <c r="N58" s="98">
        <f t="shared" si="5"/>
        <v>1.9997999999999998</v>
      </c>
      <c r="O58" s="100">
        <f t="shared" si="1"/>
        <v>9.09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6"/>
      <c r="E59" s="127"/>
      <c r="F59" s="127"/>
      <c r="G59" s="127"/>
      <c r="H59" s="127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6"/>
      <c r="E60" s="127"/>
      <c r="F60" s="127"/>
      <c r="G60" s="127"/>
      <c r="H60" s="127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6"/>
      <c r="E61" s="127"/>
      <c r="F61" s="127"/>
      <c r="G61" s="127"/>
      <c r="H61" s="127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80"/>
      <c r="E62" s="181"/>
      <c r="F62" s="181"/>
      <c r="G62" s="127"/>
      <c r="H62" s="127"/>
      <c r="I62" s="43"/>
      <c r="J62" s="21"/>
      <c r="K62" s="97"/>
      <c r="L62" s="98"/>
      <c r="M62" s="99"/>
      <c r="N62" s="111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6"/>
      <c r="E63" s="127"/>
      <c r="F63" s="127"/>
      <c r="G63" s="127"/>
      <c r="H63" s="127"/>
      <c r="I63" s="43"/>
      <c r="J63" s="21"/>
      <c r="K63" s="97"/>
      <c r="L63" s="98"/>
      <c r="M63" s="99"/>
      <c r="N63" s="111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3"/>
      <c r="E64" s="184"/>
      <c r="F64" s="184"/>
      <c r="G64" s="182"/>
      <c r="H64" s="182"/>
      <c r="I64" s="43"/>
      <c r="J64" s="21"/>
      <c r="K64" s="97"/>
      <c r="L64" s="98"/>
      <c r="M64" s="99"/>
      <c r="N64" s="111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07">
        <v>53</v>
      </c>
      <c r="E65" s="208">
        <v>3.77</v>
      </c>
      <c r="F65" s="208">
        <v>86.79</v>
      </c>
      <c r="G65" s="208">
        <v>9.43</v>
      </c>
      <c r="H65" s="272"/>
      <c r="I65" s="43">
        <f t="shared" si="3"/>
        <v>3.0562999999999998</v>
      </c>
      <c r="J65" s="21"/>
      <c r="K65" s="97">
        <f t="shared" si="2"/>
        <v>53</v>
      </c>
      <c r="L65" s="98">
        <f t="shared" si="4"/>
        <v>4.9978999999999996</v>
      </c>
      <c r="M65" s="99">
        <f t="shared" si="0"/>
        <v>9.43</v>
      </c>
      <c r="N65" s="111">
        <f t="shared" si="5"/>
        <v>1.9981</v>
      </c>
      <c r="O65" s="100">
        <f t="shared" si="1"/>
        <v>3.77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7">
        <v>87</v>
      </c>
      <c r="E66" s="208">
        <v>3.45</v>
      </c>
      <c r="F66" s="208">
        <v>65.52</v>
      </c>
      <c r="G66" s="208">
        <v>29.89</v>
      </c>
      <c r="H66" s="208">
        <v>1.1499999999999999</v>
      </c>
      <c r="I66" s="46">
        <f t="shared" si="3"/>
        <v>3.2876999999999996</v>
      </c>
      <c r="J66" s="21"/>
      <c r="K66" s="97">
        <f t="shared" si="2"/>
        <v>87</v>
      </c>
      <c r="L66" s="98">
        <f t="shared" si="4"/>
        <v>27.004799999999999</v>
      </c>
      <c r="M66" s="99">
        <f t="shared" si="0"/>
        <v>31.04</v>
      </c>
      <c r="N66" s="111">
        <f t="shared" si="5"/>
        <v>3.0015000000000005</v>
      </c>
      <c r="O66" s="100">
        <f t="shared" si="1"/>
        <v>3.45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07">
        <v>53</v>
      </c>
      <c r="E67" s="208">
        <v>32.08</v>
      </c>
      <c r="F67" s="208">
        <v>49.06</v>
      </c>
      <c r="G67" s="208">
        <v>15.09</v>
      </c>
      <c r="H67" s="208">
        <v>3.77</v>
      </c>
      <c r="I67" s="43">
        <f t="shared" si="3"/>
        <v>2.9055</v>
      </c>
      <c r="J67" s="21"/>
      <c r="K67" s="101">
        <f t="shared" si="2"/>
        <v>53</v>
      </c>
      <c r="L67" s="102">
        <f t="shared" si="4"/>
        <v>9.9957999999999991</v>
      </c>
      <c r="M67" s="103">
        <f t="shared" si="0"/>
        <v>18.86</v>
      </c>
      <c r="N67" s="150">
        <f t="shared" si="5"/>
        <v>17.002400000000002</v>
      </c>
      <c r="O67" s="104">
        <f t="shared" si="1"/>
        <v>32.08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208</v>
      </c>
      <c r="E68" s="38">
        <v>9.2466666666666661</v>
      </c>
      <c r="F68" s="38">
        <v>38.273333333333333</v>
      </c>
      <c r="G68" s="38">
        <v>46.373333333333335</v>
      </c>
      <c r="H68" s="38">
        <v>6.1066666666666665</v>
      </c>
      <c r="I68" s="39">
        <f>AVERAGE(I69:I82)</f>
        <v>3.4933999999999998</v>
      </c>
      <c r="J68" s="21"/>
      <c r="K68" s="384">
        <f t="shared" si="2"/>
        <v>208</v>
      </c>
      <c r="L68" s="385">
        <f>SUM(L69:L82)</f>
        <v>104.00200000000001</v>
      </c>
      <c r="M68" s="386">
        <f t="shared" si="0"/>
        <v>52.480000000000004</v>
      </c>
      <c r="N68" s="385">
        <f>SUM(N69:N82)</f>
        <v>19.998799999999999</v>
      </c>
      <c r="O68" s="387">
        <f t="shared" si="1"/>
        <v>9.2466666666666661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07">
        <v>56</v>
      </c>
      <c r="E69" s="208"/>
      <c r="F69" s="208">
        <v>25</v>
      </c>
      <c r="G69" s="208">
        <v>66.069999999999993</v>
      </c>
      <c r="H69" s="208">
        <v>8.93</v>
      </c>
      <c r="I69" s="43">
        <f t="shared" si="3"/>
        <v>3.8392999999999997</v>
      </c>
      <c r="J69" s="21"/>
      <c r="K69" s="93">
        <f t="shared" si="2"/>
        <v>56</v>
      </c>
      <c r="L69" s="94">
        <f t="shared" si="4"/>
        <v>42</v>
      </c>
      <c r="M69" s="95">
        <f t="shared" ref="M69:M124" si="21">G69+H69</f>
        <v>75</v>
      </c>
      <c r="N69" s="94">
        <f t="shared" si="5"/>
        <v>0</v>
      </c>
      <c r="O69" s="96">
        <f t="shared" ref="O69:O124" si="22">E69</f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186"/>
      <c r="E70" s="187"/>
      <c r="F70" s="187"/>
      <c r="G70" s="187"/>
      <c r="H70" s="185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8"/>
      <c r="E71" s="129"/>
      <c r="F71" s="129"/>
      <c r="G71" s="129"/>
      <c r="H71" s="129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8"/>
      <c r="E72" s="129"/>
      <c r="F72" s="129"/>
      <c r="G72" s="129"/>
      <c r="H72" s="129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7">
        <v>62</v>
      </c>
      <c r="E73" s="208">
        <v>17.739999999999998</v>
      </c>
      <c r="F73" s="208">
        <v>38.71</v>
      </c>
      <c r="G73" s="208">
        <v>41.94</v>
      </c>
      <c r="H73" s="144">
        <v>1.61</v>
      </c>
      <c r="I73" s="43">
        <f t="shared" si="3"/>
        <v>3.2742</v>
      </c>
      <c r="J73" s="21"/>
      <c r="K73" s="97">
        <f t="shared" ref="K73:K124" si="23">D73</f>
        <v>62</v>
      </c>
      <c r="L73" s="98">
        <f t="shared" ref="L73:L124" si="24">M73*K73/100</f>
        <v>27.000999999999998</v>
      </c>
      <c r="M73" s="99">
        <f t="shared" si="21"/>
        <v>43.55</v>
      </c>
      <c r="N73" s="98">
        <f t="shared" ref="N73:N76" si="25">O73*K73/100</f>
        <v>10.998799999999999</v>
      </c>
      <c r="O73" s="100">
        <f t="shared" si="22"/>
        <v>17.739999999999998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8"/>
      <c r="E74" s="129"/>
      <c r="F74" s="129"/>
      <c r="G74" s="129"/>
      <c r="H74" s="129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8"/>
      <c r="E75" s="129"/>
      <c r="F75" s="129"/>
      <c r="G75" s="129"/>
      <c r="H75" s="129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5">
        <v>90</v>
      </c>
      <c r="E76" s="206">
        <v>10</v>
      </c>
      <c r="F76" s="205">
        <v>51.11</v>
      </c>
      <c r="G76" s="205">
        <v>31.11</v>
      </c>
      <c r="H76" s="272">
        <v>7.78</v>
      </c>
      <c r="I76" s="43">
        <f t="shared" ref="I76:I124" si="26">(E76*2+F76*3+G76*4+H76*5)/100</f>
        <v>3.3666999999999998</v>
      </c>
      <c r="J76" s="21"/>
      <c r="K76" s="97">
        <f t="shared" si="23"/>
        <v>90</v>
      </c>
      <c r="L76" s="98">
        <f t="shared" si="24"/>
        <v>35.000999999999998</v>
      </c>
      <c r="M76" s="99">
        <f t="shared" si="21"/>
        <v>38.89</v>
      </c>
      <c r="N76" s="98">
        <f t="shared" si="25"/>
        <v>9</v>
      </c>
      <c r="O76" s="100">
        <f t="shared" si="22"/>
        <v>10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9"/>
      <c r="E77" s="189"/>
      <c r="F77" s="189"/>
      <c r="G77" s="189"/>
      <c r="H77" s="189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9"/>
      <c r="E78" s="189"/>
      <c r="F78" s="189"/>
      <c r="G78" s="189"/>
      <c r="H78" s="188"/>
      <c r="I78" s="43"/>
      <c r="J78" s="21"/>
      <c r="K78" s="97"/>
      <c r="L78" s="98"/>
      <c r="M78" s="99"/>
      <c r="N78" s="111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8"/>
      <c r="E79" s="129"/>
      <c r="F79" s="129"/>
      <c r="G79" s="129"/>
      <c r="H79" s="129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8"/>
      <c r="E80" s="129"/>
      <c r="F80" s="129"/>
      <c r="G80" s="129"/>
      <c r="H80" s="129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8"/>
      <c r="E81" s="129"/>
      <c r="F81" s="129"/>
      <c r="G81" s="129"/>
      <c r="H81" s="129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0"/>
      <c r="E82" s="131"/>
      <c r="F82" s="131"/>
      <c r="G82" s="131"/>
      <c r="H82" s="132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919</v>
      </c>
      <c r="E83" s="38">
        <v>29.037500000000005</v>
      </c>
      <c r="F83" s="38">
        <v>42.106250000000003</v>
      </c>
      <c r="G83" s="38">
        <v>23.223749999999999</v>
      </c>
      <c r="H83" s="38">
        <v>5.6331249999999997</v>
      </c>
      <c r="I83" s="39">
        <f>AVERAGE(I84:I114)</f>
        <v>3.0545437500000001</v>
      </c>
      <c r="J83" s="21"/>
      <c r="K83" s="384">
        <f t="shared" si="23"/>
        <v>919</v>
      </c>
      <c r="L83" s="385">
        <f>SUM(L84:L114)</f>
        <v>320.0188</v>
      </c>
      <c r="M83" s="386">
        <f t="shared" si="21"/>
        <v>28.856874999999999</v>
      </c>
      <c r="N83" s="385">
        <f>SUM(N84:N114)</f>
        <v>211.00140000000002</v>
      </c>
      <c r="O83" s="387">
        <f t="shared" si="22"/>
        <v>29.037500000000005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7">
        <v>72</v>
      </c>
      <c r="E84" s="208">
        <v>15.28</v>
      </c>
      <c r="F84" s="208">
        <v>55.56</v>
      </c>
      <c r="G84" s="208">
        <v>27.78</v>
      </c>
      <c r="H84" s="208">
        <v>1.39</v>
      </c>
      <c r="I84" s="43">
        <f t="shared" si="26"/>
        <v>3.1531000000000002</v>
      </c>
      <c r="J84" s="21"/>
      <c r="K84" s="93">
        <f t="shared" si="23"/>
        <v>72</v>
      </c>
      <c r="L84" s="94">
        <f t="shared" si="24"/>
        <v>21.002400000000002</v>
      </c>
      <c r="M84" s="95">
        <f t="shared" si="21"/>
        <v>29.17</v>
      </c>
      <c r="N84" s="94">
        <f t="shared" ref="N84:N114" si="27">O84*K84/100</f>
        <v>11.001599999999998</v>
      </c>
      <c r="O84" s="96">
        <f t="shared" si="22"/>
        <v>15.28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3"/>
      <c r="E85" s="134"/>
      <c r="F85" s="134"/>
      <c r="G85" s="134"/>
      <c r="H85" s="134"/>
      <c r="I85" s="43"/>
      <c r="J85" s="21"/>
      <c r="K85" s="97"/>
      <c r="L85" s="98"/>
      <c r="M85" s="99"/>
      <c r="N85" s="111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43">
        <v>20</v>
      </c>
      <c r="E86" s="144">
        <v>50</v>
      </c>
      <c r="F86" s="144">
        <v>45</v>
      </c>
      <c r="G86" s="144">
        <v>5</v>
      </c>
      <c r="H86" s="134"/>
      <c r="I86" s="43">
        <f t="shared" si="26"/>
        <v>2.5499999999999998</v>
      </c>
      <c r="J86" s="21"/>
      <c r="K86" s="97">
        <f t="shared" ref="K86" si="28">D86</f>
        <v>20</v>
      </c>
      <c r="L86" s="98">
        <f t="shared" ref="L86" si="29">M86*K86/100</f>
        <v>1</v>
      </c>
      <c r="M86" s="99">
        <f t="shared" ref="M86" si="30">G86+H86</f>
        <v>5</v>
      </c>
      <c r="N86" s="98">
        <f t="shared" ref="N86" si="31">O86*K86/100</f>
        <v>10</v>
      </c>
      <c r="O86" s="100">
        <f t="shared" ref="O86" si="32">E86</f>
        <v>50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3"/>
      <c r="E87" s="134"/>
      <c r="F87" s="134"/>
      <c r="G87" s="134"/>
      <c r="H87" s="134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3"/>
      <c r="E88" s="134"/>
      <c r="F88" s="134"/>
      <c r="G88" s="134"/>
      <c r="H88" s="134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3"/>
      <c r="E89" s="134"/>
      <c r="F89" s="134"/>
      <c r="G89" s="134"/>
      <c r="H89" s="134"/>
      <c r="I89" s="43"/>
      <c r="J89" s="21"/>
      <c r="K89" s="97"/>
      <c r="L89" s="98"/>
      <c r="M89" s="99"/>
      <c r="N89" s="111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5">
        <v>33</v>
      </c>
      <c r="E90" s="205">
        <v>15.15</v>
      </c>
      <c r="F90" s="205">
        <v>54.55</v>
      </c>
      <c r="G90" s="205">
        <v>27.27</v>
      </c>
      <c r="H90" s="205">
        <v>3.03</v>
      </c>
      <c r="I90" s="43">
        <f t="shared" si="26"/>
        <v>3.1817999999999995</v>
      </c>
      <c r="J90" s="21"/>
      <c r="K90" s="97">
        <f t="shared" si="23"/>
        <v>33</v>
      </c>
      <c r="L90" s="98">
        <f t="shared" si="24"/>
        <v>9.9990000000000006</v>
      </c>
      <c r="M90" s="99">
        <f t="shared" si="21"/>
        <v>30.3</v>
      </c>
      <c r="N90" s="98">
        <f t="shared" si="27"/>
        <v>4.9995000000000003</v>
      </c>
      <c r="O90" s="100">
        <f t="shared" si="22"/>
        <v>15.15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5">
        <v>22</v>
      </c>
      <c r="E91" s="206">
        <v>22.72</v>
      </c>
      <c r="F91" s="206">
        <v>40.909999999999997</v>
      </c>
      <c r="G91" s="206">
        <v>31.82</v>
      </c>
      <c r="H91" s="272">
        <v>4.55</v>
      </c>
      <c r="I91" s="43">
        <f t="shared" si="26"/>
        <v>3.1819999999999999</v>
      </c>
      <c r="J91" s="21"/>
      <c r="K91" s="97">
        <f t="shared" si="23"/>
        <v>22</v>
      </c>
      <c r="L91" s="98">
        <f t="shared" si="24"/>
        <v>8.0014000000000003</v>
      </c>
      <c r="M91" s="99">
        <f t="shared" si="21"/>
        <v>36.369999999999997</v>
      </c>
      <c r="N91" s="111">
        <f t="shared" si="27"/>
        <v>4.9984000000000002</v>
      </c>
      <c r="O91" s="100">
        <f t="shared" si="22"/>
        <v>22.72</v>
      </c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1"/>
      <c r="E92" s="191"/>
      <c r="F92" s="191"/>
      <c r="G92" s="191"/>
      <c r="H92" s="190"/>
      <c r="I92" s="43"/>
      <c r="J92" s="21"/>
      <c r="K92" s="97"/>
      <c r="L92" s="98"/>
      <c r="M92" s="99"/>
      <c r="N92" s="111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5">
        <v>47</v>
      </c>
      <c r="E93" s="205">
        <v>55.32</v>
      </c>
      <c r="F93" s="205">
        <v>31.91</v>
      </c>
      <c r="G93" s="205">
        <v>12.77</v>
      </c>
      <c r="H93" s="272"/>
      <c r="I93" s="44">
        <f t="shared" si="26"/>
        <v>2.5745</v>
      </c>
      <c r="J93" s="21"/>
      <c r="K93" s="97">
        <f t="shared" si="23"/>
        <v>47</v>
      </c>
      <c r="L93" s="98">
        <f t="shared" si="24"/>
        <v>6.0018999999999991</v>
      </c>
      <c r="M93" s="99">
        <f t="shared" si="21"/>
        <v>12.77</v>
      </c>
      <c r="N93" s="98">
        <f t="shared" si="27"/>
        <v>26.000399999999999</v>
      </c>
      <c r="O93" s="100">
        <f t="shared" si="22"/>
        <v>55.32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5">
        <v>61</v>
      </c>
      <c r="E94" s="205">
        <v>34.43</v>
      </c>
      <c r="F94" s="205">
        <v>47.54</v>
      </c>
      <c r="G94" s="205">
        <v>14.75</v>
      </c>
      <c r="H94" s="272">
        <v>3.28</v>
      </c>
      <c r="I94" s="43">
        <f t="shared" si="26"/>
        <v>2.8687999999999998</v>
      </c>
      <c r="J94" s="21"/>
      <c r="K94" s="97">
        <f t="shared" si="23"/>
        <v>61</v>
      </c>
      <c r="L94" s="98">
        <f t="shared" si="24"/>
        <v>10.998300000000002</v>
      </c>
      <c r="M94" s="99">
        <f t="shared" si="21"/>
        <v>18.03</v>
      </c>
      <c r="N94" s="98">
        <f t="shared" si="27"/>
        <v>21.002300000000002</v>
      </c>
      <c r="O94" s="100">
        <f t="shared" si="22"/>
        <v>34.43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3"/>
      <c r="E95" s="134"/>
      <c r="F95" s="134"/>
      <c r="G95" s="134"/>
      <c r="H95" s="134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05">
        <v>65</v>
      </c>
      <c r="E96" s="205">
        <v>58.46</v>
      </c>
      <c r="F96" s="205">
        <v>30.77</v>
      </c>
      <c r="G96" s="205">
        <v>6.15</v>
      </c>
      <c r="H96" s="205">
        <v>4.62</v>
      </c>
      <c r="I96" s="43">
        <f t="shared" si="26"/>
        <v>2.5693000000000001</v>
      </c>
      <c r="J96" s="21"/>
      <c r="K96" s="97">
        <f t="shared" si="23"/>
        <v>65</v>
      </c>
      <c r="L96" s="98">
        <f t="shared" si="24"/>
        <v>7.0004999999999997</v>
      </c>
      <c r="M96" s="99">
        <f t="shared" si="21"/>
        <v>10.77</v>
      </c>
      <c r="N96" s="98">
        <f t="shared" si="27"/>
        <v>37.999000000000002</v>
      </c>
      <c r="O96" s="100">
        <f t="shared" si="22"/>
        <v>58.46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7">
        <v>37</v>
      </c>
      <c r="E97" s="208">
        <v>43.23</v>
      </c>
      <c r="F97" s="208">
        <v>45.95</v>
      </c>
      <c r="G97" s="208">
        <v>5.41</v>
      </c>
      <c r="H97" s="208">
        <v>5.41</v>
      </c>
      <c r="I97" s="43">
        <f t="shared" si="26"/>
        <v>2.73</v>
      </c>
      <c r="J97" s="21"/>
      <c r="K97" s="97">
        <f t="shared" si="23"/>
        <v>37</v>
      </c>
      <c r="L97" s="98">
        <f t="shared" si="24"/>
        <v>4.0034000000000001</v>
      </c>
      <c r="M97" s="99">
        <f t="shared" si="21"/>
        <v>10.82</v>
      </c>
      <c r="N97" s="98">
        <f t="shared" si="27"/>
        <v>15.995100000000001</v>
      </c>
      <c r="O97" s="100">
        <f t="shared" si="22"/>
        <v>43.23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3"/>
      <c r="E98" s="134"/>
      <c r="F98" s="134"/>
      <c r="G98" s="134"/>
      <c r="H98" s="134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3"/>
      <c r="E99" s="134"/>
      <c r="F99" s="134"/>
      <c r="G99" s="134"/>
      <c r="H99" s="134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43">
        <v>51</v>
      </c>
      <c r="E100" s="144">
        <v>66.67</v>
      </c>
      <c r="F100" s="144">
        <v>29.41</v>
      </c>
      <c r="G100" s="144">
        <v>3.92</v>
      </c>
      <c r="H100" s="134"/>
      <c r="I100" s="43">
        <f t="shared" si="26"/>
        <v>2.3725000000000001</v>
      </c>
      <c r="J100" s="21"/>
      <c r="K100" s="97">
        <f t="shared" ref="K100" si="33">D100</f>
        <v>51</v>
      </c>
      <c r="L100" s="98">
        <f t="shared" ref="L100" si="34">M100*K100/100</f>
        <v>1.9991999999999999</v>
      </c>
      <c r="M100" s="99">
        <f t="shared" ref="M100" si="35">G100+H100</f>
        <v>3.92</v>
      </c>
      <c r="N100" s="111">
        <f t="shared" ref="N100" si="36">O100*K100/100</f>
        <v>34.0017</v>
      </c>
      <c r="O100" s="100">
        <f t="shared" ref="O100" si="37">E100</f>
        <v>66.67</v>
      </c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3"/>
      <c r="E101" s="134"/>
      <c r="F101" s="134"/>
      <c r="G101" s="134"/>
      <c r="H101" s="134"/>
      <c r="I101" s="43"/>
      <c r="J101" s="21"/>
      <c r="K101" s="97"/>
      <c r="L101" s="98"/>
      <c r="M101" s="99"/>
      <c r="N101" s="111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198"/>
      <c r="E102" s="199"/>
      <c r="F102" s="199"/>
      <c r="G102" s="199"/>
      <c r="H102" s="134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43">
        <v>84</v>
      </c>
      <c r="E103" s="144">
        <v>4.76</v>
      </c>
      <c r="F103" s="144">
        <v>75</v>
      </c>
      <c r="G103" s="144">
        <v>20.239999999999998</v>
      </c>
      <c r="H103" s="144"/>
      <c r="I103" s="43">
        <f t="shared" si="26"/>
        <v>3.1548000000000003</v>
      </c>
      <c r="J103" s="21"/>
      <c r="K103" s="97">
        <f t="shared" ref="K103" si="38">D103</f>
        <v>84</v>
      </c>
      <c r="L103" s="98">
        <f t="shared" ref="L103" si="39">M103*K103/100</f>
        <v>17.0016</v>
      </c>
      <c r="M103" s="99">
        <f t="shared" ref="M103" si="40">G103+H103</f>
        <v>20.239999999999998</v>
      </c>
      <c r="N103" s="98">
        <f t="shared" ref="N103" si="41">O103*K103/100</f>
        <v>3.9983999999999997</v>
      </c>
      <c r="O103" s="100">
        <f t="shared" ref="O103" si="42">E103</f>
        <v>4.76</v>
      </c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07">
        <v>132</v>
      </c>
      <c r="E104" s="208">
        <v>0.76</v>
      </c>
      <c r="F104" s="208">
        <v>18.18</v>
      </c>
      <c r="G104" s="208">
        <v>58.33</v>
      </c>
      <c r="H104" s="208">
        <v>22.73</v>
      </c>
      <c r="I104" s="43">
        <f t="shared" si="26"/>
        <v>4.0302999999999995</v>
      </c>
      <c r="J104" s="21"/>
      <c r="K104" s="97">
        <f t="shared" si="23"/>
        <v>132</v>
      </c>
      <c r="L104" s="98">
        <f t="shared" si="24"/>
        <v>106.9992</v>
      </c>
      <c r="M104" s="99">
        <f t="shared" si="21"/>
        <v>81.06</v>
      </c>
      <c r="N104" s="98">
        <f t="shared" si="27"/>
        <v>1.0032000000000001</v>
      </c>
      <c r="O104" s="100">
        <f t="shared" si="22"/>
        <v>0.76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43">
        <v>133</v>
      </c>
      <c r="E105" s="144"/>
      <c r="F105" s="144">
        <v>35.33</v>
      </c>
      <c r="G105" s="144">
        <v>58.65</v>
      </c>
      <c r="H105" s="144">
        <v>6.02</v>
      </c>
      <c r="I105" s="43">
        <f t="shared" si="26"/>
        <v>3.7069000000000001</v>
      </c>
      <c r="J105" s="21"/>
      <c r="K105" s="97">
        <f t="shared" ref="K105" si="43">D105</f>
        <v>133</v>
      </c>
      <c r="L105" s="98">
        <f t="shared" ref="L105" si="44">M105*K105/100</f>
        <v>86.011099999999999</v>
      </c>
      <c r="M105" s="99">
        <f t="shared" ref="M105" si="45">G105+H105</f>
        <v>64.67</v>
      </c>
      <c r="N105" s="98">
        <f t="shared" ref="N105" si="46">O105*K105/100</f>
        <v>0</v>
      </c>
      <c r="O105" s="100">
        <f t="shared" ref="O105" si="47">E105</f>
        <v>0</v>
      </c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3"/>
      <c r="E106" s="134"/>
      <c r="F106" s="134"/>
      <c r="G106" s="134"/>
      <c r="H106" s="134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3"/>
      <c r="E107" s="134"/>
      <c r="F107" s="134"/>
      <c r="G107" s="134"/>
      <c r="H107" s="134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07">
        <v>26</v>
      </c>
      <c r="E108" s="208">
        <v>65.38</v>
      </c>
      <c r="F108" s="208">
        <v>34.619999999999997</v>
      </c>
      <c r="G108" s="194"/>
      <c r="H108" s="192"/>
      <c r="I108" s="43">
        <f t="shared" si="26"/>
        <v>2.3461999999999996</v>
      </c>
      <c r="J108" s="21"/>
      <c r="K108" s="97">
        <f t="shared" si="23"/>
        <v>26</v>
      </c>
      <c r="L108" s="98">
        <f t="shared" si="24"/>
        <v>0</v>
      </c>
      <c r="M108" s="99">
        <f t="shared" si="21"/>
        <v>0</v>
      </c>
      <c r="N108" s="98">
        <f t="shared" si="27"/>
        <v>16.998799999999999</v>
      </c>
      <c r="O108" s="100">
        <f t="shared" si="22"/>
        <v>65.38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3"/>
      <c r="E109" s="194"/>
      <c r="F109" s="194"/>
      <c r="G109" s="194"/>
      <c r="H109" s="194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07">
        <v>86</v>
      </c>
      <c r="E110" s="208">
        <v>24.42</v>
      </c>
      <c r="F110" s="208">
        <v>67.44</v>
      </c>
      <c r="G110" s="208">
        <v>8.14</v>
      </c>
      <c r="H110" s="272"/>
      <c r="I110" s="65">
        <f t="shared" si="26"/>
        <v>2.8372000000000002</v>
      </c>
      <c r="J110" s="21"/>
      <c r="K110" s="97">
        <f t="shared" si="23"/>
        <v>86</v>
      </c>
      <c r="L110" s="98">
        <f t="shared" si="24"/>
        <v>7.0004000000000008</v>
      </c>
      <c r="M110" s="99">
        <f t="shared" si="21"/>
        <v>8.14</v>
      </c>
      <c r="N110" s="98">
        <f t="shared" si="27"/>
        <v>21.001200000000004</v>
      </c>
      <c r="O110" s="100">
        <f t="shared" si="22"/>
        <v>24.42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07">
        <v>24</v>
      </c>
      <c r="E111" s="208">
        <v>4.17</v>
      </c>
      <c r="F111" s="208">
        <v>50</v>
      </c>
      <c r="G111" s="208">
        <v>37.5</v>
      </c>
      <c r="H111" s="273">
        <v>8.33</v>
      </c>
      <c r="I111" s="43">
        <f t="shared" si="26"/>
        <v>3.4999000000000002</v>
      </c>
      <c r="J111" s="21"/>
      <c r="K111" s="97">
        <f t="shared" si="23"/>
        <v>24</v>
      </c>
      <c r="L111" s="98">
        <f t="shared" si="24"/>
        <v>10.9992</v>
      </c>
      <c r="M111" s="99">
        <f t="shared" si="21"/>
        <v>45.83</v>
      </c>
      <c r="N111" s="98">
        <f t="shared" si="27"/>
        <v>1.0007999999999999</v>
      </c>
      <c r="O111" s="100">
        <f t="shared" si="22"/>
        <v>4.17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7"/>
      <c r="E112" s="138"/>
      <c r="F112" s="138"/>
      <c r="G112" s="138"/>
      <c r="H112" s="139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6"/>
      <c r="E113" s="197"/>
      <c r="F113" s="197"/>
      <c r="G113" s="197"/>
      <c r="H113" s="195"/>
      <c r="I113" s="46"/>
      <c r="J113" s="21"/>
      <c r="K113" s="97"/>
      <c r="L113" s="98"/>
      <c r="M113" s="99"/>
      <c r="N113" s="111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05">
        <v>26</v>
      </c>
      <c r="E114" s="205">
        <v>3.85</v>
      </c>
      <c r="F114" s="205">
        <v>11.53</v>
      </c>
      <c r="G114" s="205">
        <v>53.85</v>
      </c>
      <c r="H114" s="205">
        <v>30.77</v>
      </c>
      <c r="I114" s="45">
        <f t="shared" si="26"/>
        <v>4.1153999999999993</v>
      </c>
      <c r="J114" s="21"/>
      <c r="K114" s="101">
        <f t="shared" si="23"/>
        <v>26</v>
      </c>
      <c r="L114" s="102">
        <f t="shared" si="24"/>
        <v>22.001199999999997</v>
      </c>
      <c r="M114" s="103">
        <f t="shared" si="21"/>
        <v>84.62</v>
      </c>
      <c r="N114" s="102">
        <f t="shared" si="27"/>
        <v>1.0010000000000001</v>
      </c>
      <c r="O114" s="104">
        <f t="shared" si="22"/>
        <v>3.85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102</v>
      </c>
      <c r="E115" s="38">
        <v>22.765000000000001</v>
      </c>
      <c r="F115" s="38">
        <v>67.259999999999991</v>
      </c>
      <c r="G115" s="38">
        <v>8.36</v>
      </c>
      <c r="H115" s="38">
        <v>1.615</v>
      </c>
      <c r="I115" s="39">
        <f>AVERAGE(I116:I124)</f>
        <v>2.8882499999999998</v>
      </c>
      <c r="J115" s="21"/>
      <c r="K115" s="384">
        <f t="shared" si="23"/>
        <v>102</v>
      </c>
      <c r="L115" s="385">
        <f>SUM(L116:L124)</f>
        <v>9.0004999999999988</v>
      </c>
      <c r="M115" s="386">
        <f t="shared" si="21"/>
        <v>9.9749999999999996</v>
      </c>
      <c r="N115" s="385">
        <f>SUM(N116:N124)</f>
        <v>22.002299999999998</v>
      </c>
      <c r="O115" s="387">
        <f t="shared" si="22"/>
        <v>22.765000000000001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8"/>
      <c r="E116" s="149"/>
      <c r="F116" s="149"/>
      <c r="G116" s="149"/>
      <c r="H116" s="149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3"/>
      <c r="E117" s="144"/>
      <c r="F117" s="144"/>
      <c r="G117" s="144"/>
      <c r="H117" s="144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07"/>
      <c r="E118" s="208"/>
      <c r="F118" s="208"/>
      <c r="G118" s="208"/>
      <c r="H118" s="208"/>
      <c r="I118" s="43"/>
      <c r="J118" s="21"/>
      <c r="K118" s="97"/>
      <c r="L118" s="98"/>
      <c r="M118" s="99"/>
      <c r="N118" s="98"/>
      <c r="O118" s="10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3"/>
      <c r="E119" s="144"/>
      <c r="F119" s="144"/>
      <c r="G119" s="144"/>
      <c r="H119" s="144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3"/>
      <c r="E120" s="144"/>
      <c r="F120" s="144"/>
      <c r="G120" s="144"/>
      <c r="H120" s="144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1"/>
      <c r="E121" s="203"/>
      <c r="F121" s="203"/>
      <c r="G121" s="203"/>
      <c r="H121" s="200"/>
      <c r="I121" s="43"/>
      <c r="J121" s="21"/>
      <c r="K121" s="97"/>
      <c r="L121" s="98"/>
      <c r="M121" s="99"/>
      <c r="N121" s="111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07">
        <v>31</v>
      </c>
      <c r="E122" s="208">
        <v>25.81</v>
      </c>
      <c r="F122" s="208">
        <v>61.28</v>
      </c>
      <c r="G122" s="208">
        <v>9.68</v>
      </c>
      <c r="H122" s="272">
        <v>3.23</v>
      </c>
      <c r="I122" s="43">
        <f t="shared" si="26"/>
        <v>2.9032999999999998</v>
      </c>
      <c r="J122" s="21"/>
      <c r="K122" s="97">
        <f t="shared" si="23"/>
        <v>31</v>
      </c>
      <c r="L122" s="98">
        <f t="shared" si="24"/>
        <v>4.0020999999999995</v>
      </c>
      <c r="M122" s="99">
        <f t="shared" si="21"/>
        <v>12.91</v>
      </c>
      <c r="N122" s="98">
        <f t="shared" ref="N122:N124" si="48">O122*K122/100</f>
        <v>8.001100000000001</v>
      </c>
      <c r="O122" s="105">
        <f t="shared" si="22"/>
        <v>25.81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05"/>
      <c r="E123" s="206"/>
      <c r="F123" s="206"/>
      <c r="G123" s="206"/>
      <c r="H123" s="200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2">
        <v>71</v>
      </c>
      <c r="E124" s="204">
        <v>19.72</v>
      </c>
      <c r="F124" s="204">
        <v>73.239999999999995</v>
      </c>
      <c r="G124" s="204">
        <v>7.04</v>
      </c>
      <c r="H124" s="204"/>
      <c r="I124" s="45">
        <f t="shared" si="26"/>
        <v>2.8731999999999998</v>
      </c>
      <c r="J124" s="21"/>
      <c r="K124" s="106">
        <f t="shared" si="23"/>
        <v>71</v>
      </c>
      <c r="L124" s="107">
        <f t="shared" si="24"/>
        <v>4.9984000000000002</v>
      </c>
      <c r="M124" s="108">
        <f t="shared" si="21"/>
        <v>7.04</v>
      </c>
      <c r="N124" s="107">
        <f t="shared" si="48"/>
        <v>14.001199999999999</v>
      </c>
      <c r="O124" s="109">
        <f t="shared" si="22"/>
        <v>19.72</v>
      </c>
    </row>
    <row r="125" spans="1:15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57">
        <f>AVERAGE(I7,I9:I16,I18:I29,I31:I47,I49:I67,I69:I82,I84:I114,I116:I124)</f>
        <v>3.0643076923076915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214" priority="403" stopIfTrue="1">
      <formula>LEN(TRIM(I6))=0</formula>
    </cfRule>
    <cfRule type="cellIs" dxfId="213" priority="404" stopIfTrue="1" operator="lessThan">
      <formula>3.5</formula>
    </cfRule>
    <cfRule type="cellIs" dxfId="212" priority="405" stopIfTrue="1" operator="between">
      <formula>3.504</formula>
      <formula>3.5</formula>
    </cfRule>
    <cfRule type="cellIs" dxfId="211" priority="406" stopIfTrue="1" operator="between">
      <formula>4.5</formula>
      <formula>3.5</formula>
    </cfRule>
    <cfRule type="cellIs" dxfId="210" priority="416" stopIfTrue="1" operator="greaterThanOrEqual">
      <formula>4.5</formula>
    </cfRule>
  </conditionalFormatting>
  <conditionalFormatting sqref="N7:O124">
    <cfRule type="containsBlanks" dxfId="209" priority="1">
      <formula>LEN(TRIM(N7))=0</formula>
    </cfRule>
    <cfRule type="cellIs" dxfId="208" priority="6" operator="equal">
      <formula>0</formula>
    </cfRule>
    <cfRule type="cellIs" dxfId="207" priority="8" operator="between">
      <formula>0.1</formula>
      <formula>9.99</formula>
    </cfRule>
    <cfRule type="cellIs" dxfId="206" priority="9" operator="greaterThanOrEqual">
      <formula>9.99</formula>
    </cfRule>
  </conditionalFormatting>
  <conditionalFormatting sqref="M7:M124">
    <cfRule type="containsBlanks" dxfId="205" priority="2">
      <formula>LEN(TRIM(M7))=0</formula>
    </cfRule>
    <cfRule type="cellIs" dxfId="204" priority="412" operator="lessThan">
      <formula>50</formula>
    </cfRule>
    <cfRule type="cellIs" dxfId="203" priority="413" operator="between">
      <formula>50</formula>
      <formula>50.004</formula>
    </cfRule>
    <cfRule type="cellIs" dxfId="202" priority="414" operator="between">
      <formula>50</formula>
      <formula>90</formula>
    </cfRule>
    <cfRule type="cellIs" dxfId="201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132</v>
      </c>
    </row>
    <row r="2" spans="1:16" ht="18" customHeight="1" x14ac:dyDescent="0.25">
      <c r="A2" s="4"/>
      <c r="B2" s="4"/>
      <c r="C2" s="416" t="s">
        <v>139</v>
      </c>
      <c r="D2" s="416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133</v>
      </c>
    </row>
    <row r="4" spans="1:16" ht="18" customHeight="1" thickBot="1" x14ac:dyDescent="0.3">
      <c r="A4" s="419" t="s">
        <v>0</v>
      </c>
      <c r="B4" s="421" t="s">
        <v>1</v>
      </c>
      <c r="C4" s="421" t="s">
        <v>2</v>
      </c>
      <c r="D4" s="429" t="s">
        <v>3</v>
      </c>
      <c r="E4" s="431" t="s">
        <v>131</v>
      </c>
      <c r="F4" s="432"/>
      <c r="G4" s="432"/>
      <c r="H4" s="433"/>
      <c r="I4" s="426" t="s">
        <v>99</v>
      </c>
      <c r="J4" s="4"/>
      <c r="K4" s="18"/>
      <c r="L4" s="17" t="s">
        <v>135</v>
      </c>
    </row>
    <row r="5" spans="1:16" ht="30" customHeight="1" thickBot="1" x14ac:dyDescent="0.3">
      <c r="A5" s="420"/>
      <c r="B5" s="422"/>
      <c r="C5" s="422"/>
      <c r="D5" s="430"/>
      <c r="E5" s="3">
        <v>2</v>
      </c>
      <c r="F5" s="3">
        <v>3</v>
      </c>
      <c r="G5" s="3">
        <v>4</v>
      </c>
      <c r="H5" s="3">
        <v>5</v>
      </c>
      <c r="I5" s="427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8">
        <v>0</v>
      </c>
      <c r="F6" s="297">
        <v>0</v>
      </c>
      <c r="G6" s="298">
        <v>0</v>
      </c>
      <c r="H6" s="299">
        <v>0</v>
      </c>
      <c r="I6" s="311">
        <v>0</v>
      </c>
      <c r="J6" s="21"/>
      <c r="K6" s="381">
        <f>D6</f>
        <v>0</v>
      </c>
      <c r="L6" s="382">
        <f>L7+L8+L17+L30+L48+L68+L83+L115</f>
        <v>0</v>
      </c>
      <c r="M6" s="297">
        <f t="shared" ref="M6:M68" si="0">G6+H6</f>
        <v>0</v>
      </c>
      <c r="N6" s="382">
        <f>N7+N8+N17+N30+N48+N68+N83+N115</f>
        <v>0</v>
      </c>
      <c r="O6" s="383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25"/>
      <c r="F7" s="155"/>
      <c r="G7" s="225"/>
      <c r="H7" s="228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8">
        <v>0</v>
      </c>
      <c r="F8" s="81">
        <v>0</v>
      </c>
      <c r="G8" s="227">
        <v>0</v>
      </c>
      <c r="H8" s="81">
        <v>0</v>
      </c>
      <c r="I8" s="39">
        <v>0</v>
      </c>
      <c r="J8" s="21"/>
      <c r="K8" s="384">
        <f t="shared" ref="K8:K68" si="2">D8</f>
        <v>0</v>
      </c>
      <c r="L8" s="385">
        <f>SUM(L9:L16)</f>
        <v>0</v>
      </c>
      <c r="M8" s="386">
        <f t="shared" si="0"/>
        <v>0</v>
      </c>
      <c r="N8" s="385">
        <f>SUM(N9:N16)</f>
        <v>0</v>
      </c>
      <c r="O8" s="387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9"/>
      <c r="E9" s="226"/>
      <c r="F9" s="155"/>
      <c r="G9" s="226"/>
      <c r="H9" s="155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9"/>
      <c r="E10" s="229"/>
      <c r="F10" s="229"/>
      <c r="G10" s="229"/>
      <c r="H10" s="229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0"/>
      <c r="E11" s="229"/>
      <c r="F11" s="229"/>
      <c r="G11" s="229"/>
      <c r="H11" s="229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9"/>
      <c r="E12" s="229"/>
      <c r="F12" s="229"/>
      <c r="G12" s="229"/>
      <c r="H12" s="229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9"/>
      <c r="E13" s="229"/>
      <c r="F13" s="229"/>
      <c r="G13" s="229"/>
      <c r="H13" s="229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9"/>
      <c r="E14" s="229"/>
      <c r="F14" s="229"/>
      <c r="G14" s="229"/>
      <c r="H14" s="229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9"/>
      <c r="E15" s="229"/>
      <c r="F15" s="229"/>
      <c r="G15" s="229"/>
      <c r="H15" s="229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0"/>
      <c r="E16" s="226"/>
      <c r="F16" s="156"/>
      <c r="G16" s="226"/>
      <c r="H16" s="156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384">
        <f t="shared" si="2"/>
        <v>0</v>
      </c>
      <c r="L17" s="385">
        <f>SUM(L18:L29)</f>
        <v>0</v>
      </c>
      <c r="M17" s="386">
        <f t="shared" si="0"/>
        <v>0</v>
      </c>
      <c r="N17" s="385">
        <f>SUM(N18:N29)</f>
        <v>0</v>
      </c>
      <c r="O17" s="387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4"/>
      <c r="E18" s="232"/>
      <c r="F18" s="232"/>
      <c r="G18" s="232"/>
      <c r="H18" s="232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1"/>
      <c r="E19" s="229"/>
      <c r="F19" s="229"/>
      <c r="G19" s="229"/>
      <c r="H19" s="229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1"/>
      <c r="E20" s="229"/>
      <c r="F20" s="229"/>
      <c r="G20" s="229"/>
      <c r="H20" s="229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1"/>
      <c r="E21" s="229"/>
      <c r="F21" s="229"/>
      <c r="G21" s="229"/>
      <c r="H21" s="229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1"/>
      <c r="E22" s="229"/>
      <c r="F22" s="229"/>
      <c r="G22" s="229"/>
      <c r="H22" s="229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1"/>
      <c r="E23" s="229"/>
      <c r="F23" s="229"/>
      <c r="G23" s="229"/>
      <c r="H23" s="229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1"/>
      <c r="E24" s="229"/>
      <c r="F24" s="229"/>
      <c r="G24" s="229"/>
      <c r="H24" s="229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1"/>
      <c r="E25" s="229"/>
      <c r="F25" s="229"/>
      <c r="G25" s="229"/>
      <c r="H25" s="229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1"/>
      <c r="E26" s="230"/>
      <c r="F26" s="230"/>
      <c r="G26" s="230"/>
      <c r="H26" s="230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1"/>
      <c r="E27" s="229"/>
      <c r="F27" s="229"/>
      <c r="G27" s="229"/>
      <c r="H27" s="229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1"/>
      <c r="E28" s="229"/>
      <c r="F28" s="229"/>
      <c r="G28" s="229"/>
      <c r="H28" s="229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3"/>
      <c r="E29" s="231"/>
      <c r="F29" s="231"/>
      <c r="G29" s="231"/>
      <c r="H29" s="231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384">
        <f t="shared" si="2"/>
        <v>0</v>
      </c>
      <c r="L30" s="385">
        <f>SUM(L31:L47)</f>
        <v>0</v>
      </c>
      <c r="M30" s="386">
        <f t="shared" si="0"/>
        <v>0</v>
      </c>
      <c r="N30" s="385">
        <f>SUM(N31:N47)</f>
        <v>0</v>
      </c>
      <c r="O30" s="387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4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2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2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4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2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2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2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2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2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2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2"/>
      <c r="E41" s="70"/>
      <c r="F41" s="70"/>
      <c r="G41" s="70"/>
      <c r="H41" s="70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2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2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2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2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2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3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39">
        <v>0</v>
      </c>
      <c r="J48" s="21"/>
      <c r="K48" s="384">
        <f t="shared" si="2"/>
        <v>0</v>
      </c>
      <c r="L48" s="385">
        <f>SUM(L49:L67)</f>
        <v>0</v>
      </c>
      <c r="M48" s="386">
        <f t="shared" si="0"/>
        <v>0</v>
      </c>
      <c r="N48" s="385">
        <f>SUM(N49:N67)</f>
        <v>0</v>
      </c>
      <c r="O48" s="387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16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5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5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5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5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5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5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5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5"/>
      <c r="E57" s="70"/>
      <c r="F57" s="70"/>
      <c r="G57" s="70"/>
      <c r="H57" s="70"/>
      <c r="I57" s="43"/>
      <c r="J57" s="21"/>
      <c r="K57" s="97"/>
      <c r="L57" s="98"/>
      <c r="M57" s="99"/>
      <c r="N57" s="111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5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5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5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5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5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5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5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5"/>
      <c r="E65" s="70"/>
      <c r="F65" s="70"/>
      <c r="G65" s="70"/>
      <c r="H65" s="70"/>
      <c r="I65" s="43"/>
      <c r="J65" s="21"/>
      <c r="K65" s="97"/>
      <c r="L65" s="98"/>
      <c r="M65" s="99"/>
      <c r="N65" s="111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5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5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384">
        <f t="shared" si="2"/>
        <v>0</v>
      </c>
      <c r="L68" s="385">
        <f>SUM(L69:L82)</f>
        <v>0</v>
      </c>
      <c r="M68" s="386">
        <f t="shared" si="0"/>
        <v>0</v>
      </c>
      <c r="N68" s="385">
        <f>SUM(N69:N82)</f>
        <v>0</v>
      </c>
      <c r="O68" s="387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7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7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7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7"/>
      <c r="E72" s="70"/>
      <c r="F72" s="70"/>
      <c r="G72" s="70"/>
      <c r="H72" s="70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7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7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7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7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7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7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7"/>
      <c r="E79" s="70"/>
      <c r="F79" s="70"/>
      <c r="G79" s="70"/>
      <c r="H79" s="70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7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7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384">
        <f t="shared" ref="K83:K115" si="3">D83</f>
        <v>0</v>
      </c>
      <c r="L83" s="385">
        <f>SUM(L84:L114)</f>
        <v>0</v>
      </c>
      <c r="M83" s="386">
        <f t="shared" ref="M83:M115" si="4">G83+H83</f>
        <v>0</v>
      </c>
      <c r="N83" s="385">
        <f>SUM(N84:N114)</f>
        <v>0</v>
      </c>
      <c r="O83" s="387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9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9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9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9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9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9"/>
      <c r="E89" s="70"/>
      <c r="F89" s="70"/>
      <c r="G89" s="70"/>
      <c r="H89" s="70"/>
      <c r="I89" s="43"/>
      <c r="J89" s="21"/>
      <c r="K89" s="97"/>
      <c r="L89" s="98"/>
      <c r="M89" s="99"/>
      <c r="N89" s="111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9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9"/>
      <c r="E91" s="70"/>
      <c r="F91" s="70"/>
      <c r="G91" s="70"/>
      <c r="H91" s="70"/>
      <c r="I91" s="43"/>
      <c r="J91" s="21"/>
      <c r="K91" s="97"/>
      <c r="L91" s="98"/>
      <c r="M91" s="99"/>
      <c r="N91" s="111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9"/>
      <c r="E92" s="70"/>
      <c r="F92" s="70"/>
      <c r="G92" s="70"/>
      <c r="H92" s="70"/>
      <c r="I92" s="43"/>
      <c r="J92" s="21"/>
      <c r="K92" s="97"/>
      <c r="L92" s="98"/>
      <c r="M92" s="99"/>
      <c r="N92" s="111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9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9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9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9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9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9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9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9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9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19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9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9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9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9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9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9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9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9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9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0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9"/>
      <c r="E113" s="140"/>
      <c r="F113" s="141"/>
      <c r="G113" s="140"/>
      <c r="H113" s="140"/>
      <c r="I113" s="46"/>
      <c r="J113" s="21"/>
      <c r="K113" s="97"/>
      <c r="L113" s="98"/>
      <c r="M113" s="99"/>
      <c r="N113" s="111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1"/>
      <c r="E114" s="142"/>
      <c r="F114" s="146"/>
      <c r="G114" s="142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384">
        <f t="shared" si="3"/>
        <v>0</v>
      </c>
      <c r="L115" s="385">
        <f>SUM(L116:L124)</f>
        <v>0</v>
      </c>
      <c r="M115" s="386">
        <f t="shared" si="4"/>
        <v>0</v>
      </c>
      <c r="N115" s="385">
        <f>SUM(N116:N124)</f>
        <v>0</v>
      </c>
      <c r="O115" s="387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3"/>
      <c r="E116" s="77"/>
      <c r="F116" s="77"/>
      <c r="G116" s="77"/>
      <c r="H116" s="77"/>
      <c r="I116" s="42"/>
      <c r="J116" s="21"/>
      <c r="K116" s="300"/>
      <c r="L116" s="301"/>
      <c r="M116" s="302"/>
      <c r="N116" s="301"/>
      <c r="O116" s="303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2"/>
      <c r="E117" s="70"/>
      <c r="F117" s="70"/>
      <c r="G117" s="70"/>
      <c r="H117" s="70"/>
      <c r="I117" s="43"/>
      <c r="J117" s="21"/>
      <c r="K117" s="304"/>
      <c r="L117" s="111"/>
      <c r="M117" s="305"/>
      <c r="N117" s="111"/>
      <c r="O117" s="306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2"/>
      <c r="E118" s="70"/>
      <c r="F118" s="70"/>
      <c r="G118" s="70"/>
      <c r="H118" s="70"/>
      <c r="I118" s="43"/>
      <c r="J118" s="21"/>
      <c r="K118" s="304"/>
      <c r="L118" s="111"/>
      <c r="M118" s="305"/>
      <c r="N118" s="111"/>
      <c r="O118" s="306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2"/>
      <c r="E119" s="70"/>
      <c r="F119" s="70"/>
      <c r="G119" s="70"/>
      <c r="H119" s="70"/>
      <c r="I119" s="43"/>
      <c r="J119" s="21"/>
      <c r="K119" s="304"/>
      <c r="L119" s="111"/>
      <c r="M119" s="305"/>
      <c r="N119" s="111"/>
      <c r="O119" s="306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2"/>
      <c r="E120" s="70"/>
      <c r="F120" s="70"/>
      <c r="G120" s="70"/>
      <c r="H120" s="70"/>
      <c r="I120" s="43"/>
      <c r="J120" s="21"/>
      <c r="K120" s="304"/>
      <c r="L120" s="111"/>
      <c r="M120" s="305"/>
      <c r="N120" s="111"/>
      <c r="O120" s="306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2"/>
      <c r="E121" s="70"/>
      <c r="F121" s="70"/>
      <c r="G121" s="70"/>
      <c r="H121" s="70"/>
      <c r="I121" s="43"/>
      <c r="J121" s="21"/>
      <c r="K121" s="304"/>
      <c r="L121" s="111"/>
      <c r="M121" s="305"/>
      <c r="N121" s="111"/>
      <c r="O121" s="306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2"/>
      <c r="E122" s="70"/>
      <c r="F122" s="70"/>
      <c r="G122" s="70"/>
      <c r="H122" s="70"/>
      <c r="I122" s="43"/>
      <c r="J122" s="21"/>
      <c r="K122" s="304"/>
      <c r="L122" s="111"/>
      <c r="M122" s="305"/>
      <c r="N122" s="111"/>
      <c r="O122" s="3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2"/>
      <c r="E123" s="145"/>
      <c r="F123" s="145"/>
      <c r="G123" s="145"/>
      <c r="H123" s="145"/>
      <c r="I123" s="46"/>
      <c r="J123" s="21"/>
      <c r="K123" s="304"/>
      <c r="L123" s="111"/>
      <c r="M123" s="305"/>
      <c r="N123" s="111"/>
      <c r="O123" s="306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4"/>
      <c r="E124" s="146"/>
      <c r="F124" s="146"/>
      <c r="G124" s="146"/>
      <c r="H124" s="147"/>
      <c r="I124" s="45"/>
      <c r="J124" s="21"/>
      <c r="K124" s="307"/>
      <c r="L124" s="308"/>
      <c r="M124" s="309"/>
      <c r="N124" s="308"/>
      <c r="O124" s="310"/>
    </row>
    <row r="125" spans="1:15" ht="15" customHeight="1" x14ac:dyDescent="0.25">
      <c r="A125" s="6"/>
      <c r="B125" s="6"/>
      <c r="C125" s="6"/>
      <c r="D125" s="428" t="s">
        <v>98</v>
      </c>
      <c r="E125" s="428"/>
      <c r="F125" s="428"/>
      <c r="G125" s="428"/>
      <c r="H125" s="428"/>
      <c r="I125" s="312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2"/>
      <c r="M1" s="17" t="s">
        <v>132</v>
      </c>
    </row>
    <row r="2" spans="1:17" ht="18" customHeight="1" x14ac:dyDescent="0.25">
      <c r="A2" s="4"/>
      <c r="B2" s="4"/>
      <c r="C2" s="416" t="s">
        <v>139</v>
      </c>
      <c r="D2" s="416"/>
      <c r="E2" s="66"/>
      <c r="F2" s="66"/>
      <c r="G2" s="66"/>
      <c r="H2" s="66"/>
      <c r="I2" s="26">
        <v>2022</v>
      </c>
      <c r="J2" s="26"/>
      <c r="K2" s="4"/>
      <c r="L2" s="27"/>
      <c r="M2" s="17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5"/>
      <c r="K3" s="4"/>
      <c r="L3" s="313"/>
      <c r="M3" s="17" t="s">
        <v>133</v>
      </c>
    </row>
    <row r="4" spans="1:17" ht="18" customHeight="1" thickBot="1" x14ac:dyDescent="0.3">
      <c r="A4" s="419" t="s">
        <v>0</v>
      </c>
      <c r="B4" s="421" t="s">
        <v>1</v>
      </c>
      <c r="C4" s="421" t="s">
        <v>2</v>
      </c>
      <c r="D4" s="429" t="s">
        <v>3</v>
      </c>
      <c r="E4" s="431" t="s">
        <v>131</v>
      </c>
      <c r="F4" s="432"/>
      <c r="G4" s="432"/>
      <c r="H4" s="433"/>
      <c r="I4" s="426" t="s">
        <v>99</v>
      </c>
      <c r="J4" s="388"/>
      <c r="K4" s="4"/>
      <c r="L4" s="18"/>
      <c r="M4" s="17" t="s">
        <v>135</v>
      </c>
    </row>
    <row r="5" spans="1:17" ht="30" customHeight="1" thickBot="1" x14ac:dyDescent="0.3">
      <c r="A5" s="420"/>
      <c r="B5" s="422"/>
      <c r="C5" s="422"/>
      <c r="D5" s="430"/>
      <c r="E5" s="3">
        <v>2</v>
      </c>
      <c r="F5" s="3">
        <v>3</v>
      </c>
      <c r="G5" s="3">
        <v>4</v>
      </c>
      <c r="H5" s="3">
        <v>5</v>
      </c>
      <c r="I5" s="427"/>
      <c r="J5" s="388"/>
      <c r="K5" s="4"/>
      <c r="L5" s="86" t="s">
        <v>125</v>
      </c>
      <c r="M5" s="87" t="s">
        <v>126</v>
      </c>
      <c r="N5" s="87" t="s">
        <v>127</v>
      </c>
      <c r="O5" s="87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D7+D16+D29+D47+D67+D82+D113</f>
        <v>5995</v>
      </c>
      <c r="E6" s="218">
        <v>2.7972045552429261</v>
      </c>
      <c r="F6" s="297">
        <v>43.799513473948764</v>
      </c>
      <c r="G6" s="298">
        <v>47.138107633666181</v>
      </c>
      <c r="H6" s="299">
        <v>6.2651743371421427</v>
      </c>
      <c r="I6" s="311">
        <v>3.58</v>
      </c>
      <c r="J6" s="389"/>
      <c r="K6" s="21"/>
      <c r="L6" s="381">
        <f>D6</f>
        <v>5995</v>
      </c>
      <c r="M6" s="382">
        <f>M7+M16+M29+M47+M67+M82+M113</f>
        <v>3250.0002599999998</v>
      </c>
      <c r="N6" s="297">
        <f t="shared" ref="N6:N68" si="0">G6+H6</f>
        <v>53.403281970808322</v>
      </c>
      <c r="O6" s="382">
        <f>O7+O16+O29+O47+O67+O82+O113</f>
        <v>157</v>
      </c>
      <c r="P6" s="383">
        <f t="shared" ref="P6:P68" si="1">E6</f>
        <v>2.7972045552429261</v>
      </c>
      <c r="Q6" s="58"/>
    </row>
    <row r="7" spans="1:17" ht="15" customHeight="1" thickBot="1" x14ac:dyDescent="0.3">
      <c r="A7" s="32"/>
      <c r="B7" s="25"/>
      <c r="C7" s="33" t="s">
        <v>101</v>
      </c>
      <c r="D7" s="34">
        <f>SUM(D8:D15)</f>
        <v>380</v>
      </c>
      <c r="E7" s="168">
        <v>2.1990527586046937</v>
      </c>
      <c r="F7" s="81">
        <v>36.696794289142929</v>
      </c>
      <c r="G7" s="227">
        <v>53.859016452063756</v>
      </c>
      <c r="H7" s="81">
        <v>7.2451365001886181</v>
      </c>
      <c r="I7" s="39">
        <f>AVERAGE(I8:I15)</f>
        <v>3.6615023669383633</v>
      </c>
      <c r="J7" s="391"/>
      <c r="K7" s="21"/>
      <c r="L7" s="384">
        <f t="shared" ref="L7:L70" si="2">D7</f>
        <v>380</v>
      </c>
      <c r="M7" s="385">
        <f>SUM(M8:M15)</f>
        <v>231</v>
      </c>
      <c r="N7" s="386">
        <f t="shared" si="0"/>
        <v>61.104152952252377</v>
      </c>
      <c r="O7" s="385">
        <f>SUM(O8:O15)</f>
        <v>8</v>
      </c>
      <c r="P7" s="387">
        <f t="shared" si="1"/>
        <v>2.1990527586046937</v>
      </c>
      <c r="Q7" s="68"/>
    </row>
    <row r="8" spans="1:17" s="1" customFormat="1" ht="15" customHeight="1" x14ac:dyDescent="0.25">
      <c r="A8" s="11">
        <v>1</v>
      </c>
      <c r="B8" s="48">
        <v>10002</v>
      </c>
      <c r="C8" s="19" t="s">
        <v>5</v>
      </c>
      <c r="D8" s="222">
        <v>72</v>
      </c>
      <c r="E8" s="226">
        <v>2.7777777777777777</v>
      </c>
      <c r="F8" s="155">
        <v>43.055555555555557</v>
      </c>
      <c r="G8" s="226">
        <v>47.222222222222221</v>
      </c>
      <c r="H8" s="155">
        <v>6.9444444444444446</v>
      </c>
      <c r="I8" s="43">
        <f>(E8*2+F8*3+G8*4+H8*5)/100</f>
        <v>3.583333333333333</v>
      </c>
      <c r="J8" s="390"/>
      <c r="K8" s="21"/>
      <c r="L8" s="284">
        <f t="shared" si="2"/>
        <v>72</v>
      </c>
      <c r="M8" s="285">
        <f>N8*L8/100</f>
        <v>39</v>
      </c>
      <c r="N8" s="406">
        <f t="shared" si="0"/>
        <v>54.166666666666664</v>
      </c>
      <c r="O8" s="285">
        <f t="shared" ref="O8:O15" si="3">P8*L8/100</f>
        <v>2</v>
      </c>
      <c r="P8" s="378">
        <f t="shared" si="1"/>
        <v>2.7777777777777777</v>
      </c>
      <c r="Q8" s="61"/>
    </row>
    <row r="9" spans="1:17" s="1" customFormat="1" ht="15" customHeight="1" x14ac:dyDescent="0.25">
      <c r="A9" s="11">
        <v>2</v>
      </c>
      <c r="B9" s="48">
        <v>10090</v>
      </c>
      <c r="C9" s="19" t="s">
        <v>7</v>
      </c>
      <c r="D9" s="222">
        <v>56</v>
      </c>
      <c r="E9" s="229"/>
      <c r="F9" s="229">
        <v>37.5</v>
      </c>
      <c r="G9" s="229">
        <v>55.357142857142854</v>
      </c>
      <c r="H9" s="229">
        <v>7.1428571428571432</v>
      </c>
      <c r="I9" s="43">
        <f t="shared" ref="I9:I15" si="4">(E9*2+F9*3+G9*4+H9*5)/100</f>
        <v>3.6964285714285716</v>
      </c>
      <c r="J9" s="390"/>
      <c r="K9" s="21"/>
      <c r="L9" s="284">
        <f t="shared" si="2"/>
        <v>56</v>
      </c>
      <c r="M9" s="285">
        <f t="shared" ref="M9:M15" si="5">N9*L9/100</f>
        <v>35</v>
      </c>
      <c r="N9" s="406">
        <f t="shared" si="0"/>
        <v>62.5</v>
      </c>
      <c r="O9" s="285">
        <f t="shared" si="3"/>
        <v>0</v>
      </c>
      <c r="P9" s="378">
        <f t="shared" si="1"/>
        <v>0</v>
      </c>
      <c r="Q9" s="61"/>
    </row>
    <row r="10" spans="1:17" s="1" customFormat="1" ht="15" customHeight="1" x14ac:dyDescent="0.25">
      <c r="A10" s="11">
        <v>3</v>
      </c>
      <c r="B10" s="50">
        <v>10004</v>
      </c>
      <c r="C10" s="22" t="s">
        <v>6</v>
      </c>
      <c r="D10" s="233">
        <v>49</v>
      </c>
      <c r="E10" s="229"/>
      <c r="F10" s="229">
        <v>24.489795918367346</v>
      </c>
      <c r="G10" s="229">
        <v>65.306122448979593</v>
      </c>
      <c r="H10" s="229">
        <v>10.204081632653061</v>
      </c>
      <c r="I10" s="46">
        <f t="shared" si="4"/>
        <v>3.8571428571428572</v>
      </c>
      <c r="J10" s="390"/>
      <c r="K10" s="21"/>
      <c r="L10" s="284">
        <f t="shared" si="2"/>
        <v>49</v>
      </c>
      <c r="M10" s="285">
        <f t="shared" si="5"/>
        <v>37</v>
      </c>
      <c r="N10" s="406">
        <f t="shared" si="0"/>
        <v>75.510204081632651</v>
      </c>
      <c r="O10" s="285">
        <f t="shared" si="3"/>
        <v>0</v>
      </c>
      <c r="P10" s="378">
        <f t="shared" si="1"/>
        <v>0</v>
      </c>
      <c r="Q10" s="61"/>
    </row>
    <row r="11" spans="1:17" s="1" customFormat="1" ht="14.25" customHeight="1" x14ac:dyDescent="0.25">
      <c r="A11" s="11">
        <v>4</v>
      </c>
      <c r="B11" s="48">
        <v>10001</v>
      </c>
      <c r="C11" s="19" t="s">
        <v>4</v>
      </c>
      <c r="D11" s="222">
        <v>41</v>
      </c>
      <c r="E11" s="229">
        <v>2.4390243902439024</v>
      </c>
      <c r="F11" s="229">
        <v>39.024390243902438</v>
      </c>
      <c r="G11" s="229">
        <v>53.658536585365852</v>
      </c>
      <c r="H11" s="229">
        <v>4.8780487804878048</v>
      </c>
      <c r="I11" s="43">
        <f t="shared" si="4"/>
        <v>3.6097560975609753</v>
      </c>
      <c r="J11" s="390"/>
      <c r="K11" s="21"/>
      <c r="L11" s="284">
        <f t="shared" si="2"/>
        <v>41</v>
      </c>
      <c r="M11" s="285">
        <f t="shared" si="5"/>
        <v>24</v>
      </c>
      <c r="N11" s="406">
        <f t="shared" si="0"/>
        <v>58.536585365853654</v>
      </c>
      <c r="O11" s="285">
        <f t="shared" si="3"/>
        <v>1</v>
      </c>
      <c r="P11" s="378">
        <f t="shared" si="1"/>
        <v>2.4390243902439024</v>
      </c>
      <c r="Q11" s="61"/>
    </row>
    <row r="12" spans="1:17" s="1" customFormat="1" ht="15" customHeight="1" x14ac:dyDescent="0.25">
      <c r="A12" s="11">
        <v>5</v>
      </c>
      <c r="B12" s="48">
        <v>10120</v>
      </c>
      <c r="C12" s="19" t="s">
        <v>8</v>
      </c>
      <c r="D12" s="222">
        <v>35</v>
      </c>
      <c r="E12" s="229">
        <v>2.8571428571428572</v>
      </c>
      <c r="F12" s="229">
        <v>48.571428571428569</v>
      </c>
      <c r="G12" s="229">
        <v>45.714285714285715</v>
      </c>
      <c r="H12" s="229">
        <v>2.8571428571428572</v>
      </c>
      <c r="I12" s="43">
        <f t="shared" si="4"/>
        <v>3.4857142857142862</v>
      </c>
      <c r="J12" s="390"/>
      <c r="K12" s="21"/>
      <c r="L12" s="284">
        <f t="shared" si="2"/>
        <v>35</v>
      </c>
      <c r="M12" s="285">
        <f t="shared" si="5"/>
        <v>17</v>
      </c>
      <c r="N12" s="406">
        <f t="shared" si="0"/>
        <v>48.571428571428569</v>
      </c>
      <c r="O12" s="285">
        <f t="shared" si="3"/>
        <v>1</v>
      </c>
      <c r="P12" s="378">
        <f t="shared" si="1"/>
        <v>2.8571428571428572</v>
      </c>
      <c r="Q12" s="61"/>
    </row>
    <row r="13" spans="1:17" s="1" customFormat="1" ht="15" customHeight="1" x14ac:dyDescent="0.25">
      <c r="A13" s="11">
        <v>6</v>
      </c>
      <c r="B13" s="48">
        <v>10190</v>
      </c>
      <c r="C13" s="19" t="s">
        <v>9</v>
      </c>
      <c r="D13" s="222">
        <v>42</v>
      </c>
      <c r="E13" s="229"/>
      <c r="F13" s="229">
        <v>16.666666666666668</v>
      </c>
      <c r="G13" s="229">
        <v>64.285714285714292</v>
      </c>
      <c r="H13" s="229">
        <v>19.047619047619047</v>
      </c>
      <c r="I13" s="43">
        <f t="shared" si="4"/>
        <v>4.0238095238095237</v>
      </c>
      <c r="J13" s="390"/>
      <c r="K13" s="21"/>
      <c r="L13" s="284">
        <f t="shared" si="2"/>
        <v>42</v>
      </c>
      <c r="M13" s="285">
        <f t="shared" si="5"/>
        <v>35.000000000000007</v>
      </c>
      <c r="N13" s="406">
        <f t="shared" si="0"/>
        <v>83.333333333333343</v>
      </c>
      <c r="O13" s="285">
        <f t="shared" si="3"/>
        <v>0</v>
      </c>
      <c r="P13" s="378">
        <f t="shared" si="1"/>
        <v>0</v>
      </c>
      <c r="Q13" s="67"/>
    </row>
    <row r="14" spans="1:17" s="1" customFormat="1" ht="15" customHeight="1" x14ac:dyDescent="0.25">
      <c r="A14" s="11">
        <v>7</v>
      </c>
      <c r="B14" s="48">
        <v>10320</v>
      </c>
      <c r="C14" s="19" t="s">
        <v>10</v>
      </c>
      <c r="D14" s="222">
        <v>38</v>
      </c>
      <c r="E14" s="229">
        <v>5.2631578947368425</v>
      </c>
      <c r="F14" s="229">
        <v>28.94736842105263</v>
      </c>
      <c r="G14" s="229">
        <v>63.157894736842103</v>
      </c>
      <c r="H14" s="229">
        <v>2.6315789473684212</v>
      </c>
      <c r="I14" s="43">
        <f t="shared" si="4"/>
        <v>3.6315789473684208</v>
      </c>
      <c r="J14" s="390"/>
      <c r="K14" s="21"/>
      <c r="L14" s="284">
        <f t="shared" si="2"/>
        <v>38</v>
      </c>
      <c r="M14" s="285">
        <f t="shared" si="5"/>
        <v>25</v>
      </c>
      <c r="N14" s="406">
        <f t="shared" si="0"/>
        <v>65.78947368421052</v>
      </c>
      <c r="O14" s="285">
        <f t="shared" si="3"/>
        <v>2</v>
      </c>
      <c r="P14" s="378">
        <f t="shared" si="1"/>
        <v>5.2631578947368425</v>
      </c>
      <c r="Q14" s="61"/>
    </row>
    <row r="15" spans="1:17" s="1" customFormat="1" ht="15" customHeight="1" thickBot="1" x14ac:dyDescent="0.3">
      <c r="A15" s="12">
        <v>8</v>
      </c>
      <c r="B15" s="52">
        <v>10860</v>
      </c>
      <c r="C15" s="20" t="s">
        <v>112</v>
      </c>
      <c r="D15" s="233">
        <v>47</v>
      </c>
      <c r="E15" s="226">
        <v>4.2553191489361701</v>
      </c>
      <c r="F15" s="156">
        <v>55.319148936170215</v>
      </c>
      <c r="G15" s="226">
        <v>36.170212765957444</v>
      </c>
      <c r="H15" s="156">
        <v>4.2553191489361701</v>
      </c>
      <c r="I15" s="45">
        <f t="shared" si="4"/>
        <v>3.4042553191489362</v>
      </c>
      <c r="J15" s="390"/>
      <c r="K15" s="21"/>
      <c r="L15" s="289">
        <f t="shared" si="2"/>
        <v>47</v>
      </c>
      <c r="M15" s="290">
        <f t="shared" si="5"/>
        <v>18.999999999999996</v>
      </c>
      <c r="N15" s="407">
        <f t="shared" si="0"/>
        <v>40.425531914893611</v>
      </c>
      <c r="O15" s="290">
        <f t="shared" si="3"/>
        <v>2</v>
      </c>
      <c r="P15" s="379">
        <f t="shared" si="1"/>
        <v>4.2553191489361701</v>
      </c>
      <c r="Q15" s="61"/>
    </row>
    <row r="16" spans="1:17" s="1" customFormat="1" ht="15" customHeight="1" thickBot="1" x14ac:dyDescent="0.3">
      <c r="A16" s="35"/>
      <c r="B16" s="51"/>
      <c r="C16" s="37" t="s">
        <v>102</v>
      </c>
      <c r="D16" s="36">
        <f>SUM(D17:D28)</f>
        <v>680</v>
      </c>
      <c r="E16" s="38">
        <v>1.4468261701504384</v>
      </c>
      <c r="F16" s="38">
        <v>42.000550882201274</v>
      </c>
      <c r="G16" s="38">
        <v>50.402028244165535</v>
      </c>
      <c r="H16" s="38">
        <v>6.1505947034827555</v>
      </c>
      <c r="I16" s="39">
        <f>AVERAGE(I17:I28)</f>
        <v>3.6125639148098059</v>
      </c>
      <c r="J16" s="391"/>
      <c r="K16" s="21"/>
      <c r="L16" s="384">
        <f t="shared" si="2"/>
        <v>680</v>
      </c>
      <c r="M16" s="385">
        <f>SUM(M17:M28)</f>
        <v>408</v>
      </c>
      <c r="N16" s="386">
        <f t="shared" si="0"/>
        <v>56.552622947648288</v>
      </c>
      <c r="O16" s="385">
        <f>SUM(O17:O28)</f>
        <v>7</v>
      </c>
      <c r="P16" s="387">
        <f t="shared" si="1"/>
        <v>1.4468261701504384</v>
      </c>
      <c r="Q16" s="61"/>
    </row>
    <row r="17" spans="1:17" s="1" customFormat="1" ht="15" customHeight="1" x14ac:dyDescent="0.25">
      <c r="A17" s="16">
        <v>1</v>
      </c>
      <c r="B17" s="53">
        <v>20040</v>
      </c>
      <c r="C17" s="14" t="s">
        <v>11</v>
      </c>
      <c r="D17" s="234">
        <v>68</v>
      </c>
      <c r="E17" s="232"/>
      <c r="F17" s="232">
        <v>39.705882352941174</v>
      </c>
      <c r="G17" s="232">
        <v>51.470588235294116</v>
      </c>
      <c r="H17" s="232">
        <v>8.8235294117647065</v>
      </c>
      <c r="I17" s="44">
        <f t="shared" ref="I17:I28" si="6">(E17*2+F17*3+G17*4+H17*5)/100</f>
        <v>3.6911764705882355</v>
      </c>
      <c r="J17" s="390"/>
      <c r="K17" s="21"/>
      <c r="L17" s="279">
        <f t="shared" si="2"/>
        <v>68</v>
      </c>
      <c r="M17" s="280">
        <f t="shared" ref="M17:M28" si="7">N17*L17/100</f>
        <v>41</v>
      </c>
      <c r="N17" s="405">
        <f t="shared" si="0"/>
        <v>60.294117647058826</v>
      </c>
      <c r="O17" s="280">
        <f t="shared" ref="O17:O28" si="8">P17*L17/100</f>
        <v>0</v>
      </c>
      <c r="P17" s="377">
        <f t="shared" si="1"/>
        <v>0</v>
      </c>
      <c r="Q17" s="61"/>
    </row>
    <row r="18" spans="1:17" s="1" customFormat="1" ht="15" customHeight="1" x14ac:dyDescent="0.25">
      <c r="A18" s="16">
        <v>2</v>
      </c>
      <c r="B18" s="48">
        <v>20061</v>
      </c>
      <c r="C18" s="19" t="s">
        <v>13</v>
      </c>
      <c r="D18" s="222">
        <v>37</v>
      </c>
      <c r="E18" s="229"/>
      <c r="F18" s="229">
        <v>37.837837837837839</v>
      </c>
      <c r="G18" s="229">
        <v>59.45945945945946</v>
      </c>
      <c r="H18" s="229">
        <v>2.7027027027027026</v>
      </c>
      <c r="I18" s="43">
        <f t="shared" si="6"/>
        <v>3.6486486486486482</v>
      </c>
      <c r="J18" s="390"/>
      <c r="K18" s="21"/>
      <c r="L18" s="284">
        <f t="shared" si="2"/>
        <v>37</v>
      </c>
      <c r="M18" s="285">
        <f t="shared" si="7"/>
        <v>23</v>
      </c>
      <c r="N18" s="406">
        <f t="shared" si="0"/>
        <v>62.162162162162161</v>
      </c>
      <c r="O18" s="285">
        <f t="shared" si="8"/>
        <v>0</v>
      </c>
      <c r="P18" s="378">
        <f t="shared" si="1"/>
        <v>0</v>
      </c>
      <c r="Q18" s="61"/>
    </row>
    <row r="19" spans="1:17" s="1" customFormat="1" ht="15" customHeight="1" x14ac:dyDescent="0.25">
      <c r="A19" s="16">
        <v>3</v>
      </c>
      <c r="B19" s="48">
        <v>21020</v>
      </c>
      <c r="C19" s="19" t="s">
        <v>21</v>
      </c>
      <c r="D19" s="222">
        <v>77</v>
      </c>
      <c r="E19" s="229">
        <v>1.2987012987012987</v>
      </c>
      <c r="F19" s="229">
        <v>22.077922077922079</v>
      </c>
      <c r="G19" s="229">
        <v>62.337662337662337</v>
      </c>
      <c r="H19" s="229">
        <v>14.285714285714286</v>
      </c>
      <c r="I19" s="43">
        <f t="shared" si="6"/>
        <v>3.8961038961038965</v>
      </c>
      <c r="J19" s="390"/>
      <c r="K19" s="21"/>
      <c r="L19" s="284">
        <f t="shared" si="2"/>
        <v>77</v>
      </c>
      <c r="M19" s="285">
        <f t="shared" si="7"/>
        <v>59</v>
      </c>
      <c r="N19" s="406">
        <f t="shared" si="0"/>
        <v>76.623376623376629</v>
      </c>
      <c r="O19" s="285">
        <f t="shared" si="8"/>
        <v>1</v>
      </c>
      <c r="P19" s="378">
        <f t="shared" si="1"/>
        <v>1.2987012987012987</v>
      </c>
      <c r="Q19" s="61"/>
    </row>
    <row r="20" spans="1:17" s="1" customFormat="1" ht="15" customHeight="1" x14ac:dyDescent="0.25">
      <c r="A20" s="11">
        <v>4</v>
      </c>
      <c r="B20" s="48">
        <v>20060</v>
      </c>
      <c r="C20" s="19" t="s">
        <v>12</v>
      </c>
      <c r="D20" s="222">
        <v>89</v>
      </c>
      <c r="E20" s="229"/>
      <c r="F20" s="229">
        <v>23.59550561797753</v>
      </c>
      <c r="G20" s="229">
        <v>67.415730337078656</v>
      </c>
      <c r="H20" s="229">
        <v>8.9887640449438209</v>
      </c>
      <c r="I20" s="43">
        <f t="shared" si="6"/>
        <v>3.8539325842696632</v>
      </c>
      <c r="J20" s="390"/>
      <c r="K20" s="21"/>
      <c r="L20" s="284">
        <f t="shared" si="2"/>
        <v>89</v>
      </c>
      <c r="M20" s="285">
        <f t="shared" si="7"/>
        <v>68.000000000000014</v>
      </c>
      <c r="N20" s="406">
        <f t="shared" si="0"/>
        <v>76.404494382022477</v>
      </c>
      <c r="O20" s="285">
        <f t="shared" si="8"/>
        <v>0</v>
      </c>
      <c r="P20" s="378">
        <f t="shared" si="1"/>
        <v>0</v>
      </c>
      <c r="Q20" s="61"/>
    </row>
    <row r="21" spans="1:17" s="1" customFormat="1" ht="15" customHeight="1" x14ac:dyDescent="0.25">
      <c r="A21" s="11">
        <v>5</v>
      </c>
      <c r="B21" s="48">
        <v>20400</v>
      </c>
      <c r="C21" s="19" t="s">
        <v>15</v>
      </c>
      <c r="D21" s="222">
        <v>90</v>
      </c>
      <c r="E21" s="229"/>
      <c r="F21" s="229">
        <v>33.333333333333336</v>
      </c>
      <c r="G21" s="229">
        <v>60</v>
      </c>
      <c r="H21" s="229">
        <v>6.666666666666667</v>
      </c>
      <c r="I21" s="43">
        <f t="shared" si="6"/>
        <v>3.7333333333333329</v>
      </c>
      <c r="J21" s="390"/>
      <c r="K21" s="21"/>
      <c r="L21" s="284">
        <f t="shared" si="2"/>
        <v>90</v>
      </c>
      <c r="M21" s="285">
        <f t="shared" si="7"/>
        <v>60</v>
      </c>
      <c r="N21" s="406">
        <f t="shared" si="0"/>
        <v>66.666666666666671</v>
      </c>
      <c r="O21" s="285">
        <f t="shared" si="8"/>
        <v>0</v>
      </c>
      <c r="P21" s="378">
        <f t="shared" si="1"/>
        <v>0</v>
      </c>
      <c r="Q21" s="61"/>
    </row>
    <row r="22" spans="1:17" s="1" customFormat="1" ht="15" customHeight="1" x14ac:dyDescent="0.25">
      <c r="A22" s="11">
        <v>6</v>
      </c>
      <c r="B22" s="48">
        <v>20080</v>
      </c>
      <c r="C22" s="19" t="s">
        <v>14</v>
      </c>
      <c r="D22" s="222">
        <v>49</v>
      </c>
      <c r="E22" s="229">
        <v>2.0408163265306123</v>
      </c>
      <c r="F22" s="229">
        <v>44.897959183673471</v>
      </c>
      <c r="G22" s="229">
        <v>48.979591836734691</v>
      </c>
      <c r="H22" s="229">
        <v>4.0816326530612246</v>
      </c>
      <c r="I22" s="43">
        <f t="shared" si="6"/>
        <v>3.5510204081632657</v>
      </c>
      <c r="J22" s="390"/>
      <c r="K22" s="21"/>
      <c r="L22" s="284">
        <f t="shared" si="2"/>
        <v>49</v>
      </c>
      <c r="M22" s="285">
        <f t="shared" si="7"/>
        <v>26</v>
      </c>
      <c r="N22" s="406">
        <f t="shared" si="0"/>
        <v>53.061224489795919</v>
      </c>
      <c r="O22" s="285">
        <f t="shared" si="8"/>
        <v>1</v>
      </c>
      <c r="P22" s="378">
        <f t="shared" si="1"/>
        <v>2.0408163265306123</v>
      </c>
    </row>
    <row r="23" spans="1:17" s="1" customFormat="1" ht="15" customHeight="1" x14ac:dyDescent="0.25">
      <c r="A23" s="11">
        <v>7</v>
      </c>
      <c r="B23" s="48">
        <v>20460</v>
      </c>
      <c r="C23" s="19" t="s">
        <v>16</v>
      </c>
      <c r="D23" s="222">
        <v>54</v>
      </c>
      <c r="E23" s="229"/>
      <c r="F23" s="229">
        <v>42.592592592592595</v>
      </c>
      <c r="G23" s="229">
        <v>50</v>
      </c>
      <c r="H23" s="229">
        <v>7.4074074074074074</v>
      </c>
      <c r="I23" s="43">
        <f t="shared" si="6"/>
        <v>3.6481481481481479</v>
      </c>
      <c r="J23" s="390"/>
      <c r="K23" s="21"/>
      <c r="L23" s="284">
        <f t="shared" si="2"/>
        <v>54</v>
      </c>
      <c r="M23" s="285">
        <f t="shared" si="7"/>
        <v>31</v>
      </c>
      <c r="N23" s="406">
        <f t="shared" si="0"/>
        <v>57.407407407407405</v>
      </c>
      <c r="O23" s="285">
        <f t="shared" si="8"/>
        <v>0</v>
      </c>
      <c r="P23" s="378">
        <f t="shared" si="1"/>
        <v>0</v>
      </c>
    </row>
    <row r="24" spans="1:17" s="1" customFormat="1" ht="15" customHeight="1" x14ac:dyDescent="0.25">
      <c r="A24" s="11">
        <v>8</v>
      </c>
      <c r="B24" s="48">
        <v>20550</v>
      </c>
      <c r="C24" s="19" t="s">
        <v>17</v>
      </c>
      <c r="D24" s="222">
        <v>25</v>
      </c>
      <c r="E24" s="229">
        <v>4</v>
      </c>
      <c r="F24" s="229">
        <v>44</v>
      </c>
      <c r="G24" s="229">
        <v>48</v>
      </c>
      <c r="H24" s="229">
        <v>4</v>
      </c>
      <c r="I24" s="43">
        <f t="shared" si="6"/>
        <v>3.52</v>
      </c>
      <c r="J24" s="390"/>
      <c r="K24" s="21"/>
      <c r="L24" s="284">
        <f t="shared" si="2"/>
        <v>25</v>
      </c>
      <c r="M24" s="285">
        <f t="shared" si="7"/>
        <v>13</v>
      </c>
      <c r="N24" s="406">
        <f t="shared" si="0"/>
        <v>52</v>
      </c>
      <c r="O24" s="285">
        <f t="shared" si="8"/>
        <v>1</v>
      </c>
      <c r="P24" s="378">
        <f t="shared" si="1"/>
        <v>4</v>
      </c>
    </row>
    <row r="25" spans="1:17" s="1" customFormat="1" ht="15" customHeight="1" x14ac:dyDescent="0.25">
      <c r="A25" s="11">
        <v>9</v>
      </c>
      <c r="B25" s="48">
        <v>20630</v>
      </c>
      <c r="C25" s="19" t="s">
        <v>18</v>
      </c>
      <c r="D25" s="222">
        <v>47</v>
      </c>
      <c r="E25" s="230">
        <v>2.1276595744680851</v>
      </c>
      <c r="F25" s="230">
        <v>51.063829787234042</v>
      </c>
      <c r="G25" s="230">
        <v>38.297872340425535</v>
      </c>
      <c r="H25" s="230">
        <v>8.5106382978723403</v>
      </c>
      <c r="I25" s="43">
        <f t="shared" si="6"/>
        <v>3.5319148936170217</v>
      </c>
      <c r="J25" s="390"/>
      <c r="K25" s="21"/>
      <c r="L25" s="284">
        <f t="shared" si="2"/>
        <v>47</v>
      </c>
      <c r="M25" s="285">
        <f t="shared" si="7"/>
        <v>22</v>
      </c>
      <c r="N25" s="406">
        <f t="shared" si="0"/>
        <v>46.808510638297875</v>
      </c>
      <c r="O25" s="285">
        <f t="shared" si="8"/>
        <v>1</v>
      </c>
      <c r="P25" s="378">
        <f t="shared" si="1"/>
        <v>2.1276595744680851</v>
      </c>
    </row>
    <row r="26" spans="1:17" s="1" customFormat="1" ht="15" customHeight="1" x14ac:dyDescent="0.25">
      <c r="A26" s="11">
        <v>10</v>
      </c>
      <c r="B26" s="48">
        <v>20810</v>
      </c>
      <c r="C26" s="19" t="s">
        <v>19</v>
      </c>
      <c r="D26" s="222">
        <v>41</v>
      </c>
      <c r="E26" s="229"/>
      <c r="F26" s="229">
        <v>70.731707317073173</v>
      </c>
      <c r="G26" s="229">
        <v>29.26829268292683</v>
      </c>
      <c r="H26" s="229"/>
      <c r="I26" s="43">
        <f t="shared" si="6"/>
        <v>3.2926829268292681</v>
      </c>
      <c r="J26" s="390"/>
      <c r="K26" s="21"/>
      <c r="L26" s="284">
        <f t="shared" si="2"/>
        <v>41</v>
      </c>
      <c r="M26" s="285">
        <f t="shared" si="7"/>
        <v>12</v>
      </c>
      <c r="N26" s="406">
        <f t="shared" si="0"/>
        <v>29.26829268292683</v>
      </c>
      <c r="O26" s="285">
        <f t="shared" si="8"/>
        <v>0</v>
      </c>
      <c r="P26" s="378">
        <f t="shared" si="1"/>
        <v>0</v>
      </c>
    </row>
    <row r="27" spans="1:17" s="1" customFormat="1" ht="15" customHeight="1" x14ac:dyDescent="0.25">
      <c r="A27" s="11">
        <v>11</v>
      </c>
      <c r="B27" s="48">
        <v>20900</v>
      </c>
      <c r="C27" s="19" t="s">
        <v>20</v>
      </c>
      <c r="D27" s="222">
        <v>65</v>
      </c>
      <c r="E27" s="229"/>
      <c r="F27" s="229">
        <v>41.53846153846154</v>
      </c>
      <c r="G27" s="229">
        <v>55.384615384615387</v>
      </c>
      <c r="H27" s="229">
        <v>3.0769230769230771</v>
      </c>
      <c r="I27" s="43">
        <f t="shared" si="6"/>
        <v>3.6153846153846154</v>
      </c>
      <c r="J27" s="390"/>
      <c r="K27" s="21"/>
      <c r="L27" s="284">
        <f t="shared" si="2"/>
        <v>65</v>
      </c>
      <c r="M27" s="285">
        <f t="shared" si="7"/>
        <v>38.000000000000007</v>
      </c>
      <c r="N27" s="406">
        <f t="shared" si="0"/>
        <v>58.461538461538467</v>
      </c>
      <c r="O27" s="285">
        <f t="shared" si="8"/>
        <v>0</v>
      </c>
      <c r="P27" s="378">
        <f t="shared" si="1"/>
        <v>0</v>
      </c>
    </row>
    <row r="28" spans="1:17" s="1" customFormat="1" ht="15" customHeight="1" thickBot="1" x14ac:dyDescent="0.3">
      <c r="A28" s="15">
        <v>12</v>
      </c>
      <c r="B28" s="50">
        <v>21350</v>
      </c>
      <c r="C28" s="22" t="s">
        <v>22</v>
      </c>
      <c r="D28" s="233">
        <v>38</v>
      </c>
      <c r="E28" s="231">
        <v>7.8947368421052628</v>
      </c>
      <c r="F28" s="231">
        <v>52.631578947368418</v>
      </c>
      <c r="G28" s="231">
        <v>34.210526315789473</v>
      </c>
      <c r="H28" s="231">
        <v>5.2631578947368425</v>
      </c>
      <c r="I28" s="46">
        <f t="shared" si="6"/>
        <v>3.3684210526315788</v>
      </c>
      <c r="J28" s="390"/>
      <c r="K28" s="21"/>
      <c r="L28" s="289">
        <f t="shared" si="2"/>
        <v>38</v>
      </c>
      <c r="M28" s="290">
        <f t="shared" si="7"/>
        <v>15</v>
      </c>
      <c r="N28" s="407">
        <f t="shared" si="0"/>
        <v>39.473684210526315</v>
      </c>
      <c r="O28" s="290">
        <f t="shared" si="8"/>
        <v>3</v>
      </c>
      <c r="P28" s="379">
        <f t="shared" si="1"/>
        <v>7.8947368421052628</v>
      </c>
    </row>
    <row r="29" spans="1:17" s="1" customFormat="1" ht="15" customHeight="1" thickBot="1" x14ac:dyDescent="0.3">
      <c r="A29" s="35"/>
      <c r="B29" s="51"/>
      <c r="C29" s="37" t="s">
        <v>103</v>
      </c>
      <c r="D29" s="36">
        <f>SUM(D30:D46)</f>
        <v>737</v>
      </c>
      <c r="E29" s="38">
        <v>3.3560165153039669</v>
      </c>
      <c r="F29" s="38">
        <v>46.824611741064324</v>
      </c>
      <c r="G29" s="38">
        <v>43.551821563931462</v>
      </c>
      <c r="H29" s="38">
        <v>6.1711432365951326</v>
      </c>
      <c r="I29" s="39">
        <f>AVERAGE(I30:I46)</f>
        <v>3.5224887069250244</v>
      </c>
      <c r="J29" s="391"/>
      <c r="K29" s="21"/>
      <c r="L29" s="384">
        <f t="shared" si="2"/>
        <v>737</v>
      </c>
      <c r="M29" s="385">
        <f>SUM(M30:M46)</f>
        <v>383.00026000000003</v>
      </c>
      <c r="N29" s="386">
        <f t="shared" si="0"/>
        <v>49.722964800526597</v>
      </c>
      <c r="O29" s="385">
        <f>SUM(O30:O46)</f>
        <v>23</v>
      </c>
      <c r="P29" s="387">
        <f t="shared" si="1"/>
        <v>3.3560165153039669</v>
      </c>
    </row>
    <row r="30" spans="1:17" s="1" customFormat="1" ht="15" customHeight="1" x14ac:dyDescent="0.25">
      <c r="A30" s="10">
        <v>1</v>
      </c>
      <c r="B30" s="49">
        <v>30070</v>
      </c>
      <c r="C30" s="13" t="s">
        <v>24</v>
      </c>
      <c r="D30" s="234">
        <v>84</v>
      </c>
      <c r="E30" s="75">
        <v>1.1904761904761905</v>
      </c>
      <c r="F30" s="75">
        <v>35.714285714285715</v>
      </c>
      <c r="G30" s="75">
        <v>54.761904761904759</v>
      </c>
      <c r="H30" s="75">
        <v>8.3333333333333339</v>
      </c>
      <c r="I30" s="42">
        <f t="shared" ref="I30:I46" si="9">(E30*2+F30*3+G30*4+H30*5)/100</f>
        <v>3.7023809523809526</v>
      </c>
      <c r="J30" s="390"/>
      <c r="K30" s="7"/>
      <c r="L30" s="279">
        <f t="shared" si="2"/>
        <v>84</v>
      </c>
      <c r="M30" s="280">
        <f t="shared" ref="M30:M46" si="10">N30*L30/100</f>
        <v>53</v>
      </c>
      <c r="N30" s="405">
        <f t="shared" si="0"/>
        <v>63.095238095238095</v>
      </c>
      <c r="O30" s="280">
        <f t="shared" ref="O30:O46" si="11">P30*L30/100</f>
        <v>1</v>
      </c>
      <c r="P30" s="377">
        <f t="shared" si="1"/>
        <v>1.1904761904761905</v>
      </c>
    </row>
    <row r="31" spans="1:17" s="1" customFormat="1" ht="15" customHeight="1" x14ac:dyDescent="0.25">
      <c r="A31" s="11">
        <v>2</v>
      </c>
      <c r="B31" s="48">
        <v>30480</v>
      </c>
      <c r="C31" s="19" t="s">
        <v>111</v>
      </c>
      <c r="D31" s="222">
        <v>51</v>
      </c>
      <c r="E31" s="70">
        <v>1.9607843137254901</v>
      </c>
      <c r="F31" s="70">
        <v>19.607843137254903</v>
      </c>
      <c r="G31" s="70">
        <v>68.627450980392155</v>
      </c>
      <c r="H31" s="70">
        <v>9.8039215686274517</v>
      </c>
      <c r="I31" s="43">
        <f t="shared" si="9"/>
        <v>3.8627450980392153</v>
      </c>
      <c r="J31" s="390"/>
      <c r="K31" s="7"/>
      <c r="L31" s="284">
        <f t="shared" si="2"/>
        <v>51</v>
      </c>
      <c r="M31" s="285">
        <f t="shared" si="10"/>
        <v>40.000000000000007</v>
      </c>
      <c r="N31" s="406">
        <f t="shared" si="0"/>
        <v>78.431372549019613</v>
      </c>
      <c r="O31" s="285">
        <f t="shared" si="11"/>
        <v>1</v>
      </c>
      <c r="P31" s="378">
        <f t="shared" si="1"/>
        <v>1.9607843137254901</v>
      </c>
    </row>
    <row r="32" spans="1:17" s="1" customFormat="1" ht="15" customHeight="1" x14ac:dyDescent="0.25">
      <c r="A32" s="11">
        <v>3</v>
      </c>
      <c r="B32" s="50">
        <v>30460</v>
      </c>
      <c r="C32" s="22" t="s">
        <v>29</v>
      </c>
      <c r="D32" s="222">
        <v>59</v>
      </c>
      <c r="E32" s="70"/>
      <c r="F32" s="70">
        <v>20.338983050847457</v>
      </c>
      <c r="G32" s="70">
        <v>72.881355932203391</v>
      </c>
      <c r="H32" s="70">
        <v>6.7796610169491522</v>
      </c>
      <c r="I32" s="46">
        <f t="shared" si="9"/>
        <v>3.8644067796610169</v>
      </c>
      <c r="J32" s="390"/>
      <c r="K32" s="7"/>
      <c r="L32" s="284">
        <f t="shared" si="2"/>
        <v>59</v>
      </c>
      <c r="M32" s="285">
        <f t="shared" si="10"/>
        <v>47</v>
      </c>
      <c r="N32" s="406">
        <f t="shared" si="0"/>
        <v>79.66101694915254</v>
      </c>
      <c r="O32" s="285">
        <f t="shared" si="11"/>
        <v>0</v>
      </c>
      <c r="P32" s="378">
        <f t="shared" si="1"/>
        <v>0</v>
      </c>
    </row>
    <row r="33" spans="1:16" s="1" customFormat="1" ht="15" customHeight="1" x14ac:dyDescent="0.25">
      <c r="A33" s="11">
        <v>4</v>
      </c>
      <c r="B33" s="48">
        <v>30030</v>
      </c>
      <c r="C33" s="19" t="s">
        <v>23</v>
      </c>
      <c r="D33" s="234">
        <v>61</v>
      </c>
      <c r="E33" s="70"/>
      <c r="F33" s="70">
        <v>40.983606557377051</v>
      </c>
      <c r="G33" s="70">
        <v>36.066000000000003</v>
      </c>
      <c r="H33" s="70">
        <v>21.311475409836067</v>
      </c>
      <c r="I33" s="43">
        <f t="shared" si="9"/>
        <v>3.737721967213115</v>
      </c>
      <c r="J33" s="390"/>
      <c r="K33" s="7"/>
      <c r="L33" s="284">
        <f t="shared" si="2"/>
        <v>61</v>
      </c>
      <c r="M33" s="285">
        <f t="shared" si="10"/>
        <v>35.000259999999997</v>
      </c>
      <c r="N33" s="406">
        <f t="shared" si="0"/>
        <v>57.377475409836066</v>
      </c>
      <c r="O33" s="285">
        <f t="shared" si="11"/>
        <v>0</v>
      </c>
      <c r="P33" s="378">
        <f t="shared" si="1"/>
        <v>0</v>
      </c>
    </row>
    <row r="34" spans="1:16" s="1" customFormat="1" ht="15" customHeight="1" x14ac:dyDescent="0.25">
      <c r="A34" s="11">
        <v>5</v>
      </c>
      <c r="B34" s="48">
        <v>31000</v>
      </c>
      <c r="C34" s="19" t="s">
        <v>37</v>
      </c>
      <c r="D34" s="222">
        <v>50</v>
      </c>
      <c r="E34" s="70">
        <v>2</v>
      </c>
      <c r="F34" s="70">
        <v>48</v>
      </c>
      <c r="G34" s="70">
        <v>36</v>
      </c>
      <c r="H34" s="70">
        <v>14</v>
      </c>
      <c r="I34" s="43">
        <f t="shared" si="9"/>
        <v>3.62</v>
      </c>
      <c r="J34" s="390"/>
      <c r="K34" s="7"/>
      <c r="L34" s="284">
        <f t="shared" si="2"/>
        <v>50</v>
      </c>
      <c r="M34" s="285">
        <f t="shared" si="10"/>
        <v>25</v>
      </c>
      <c r="N34" s="406">
        <f t="shared" si="0"/>
        <v>50</v>
      </c>
      <c r="O34" s="285">
        <f t="shared" si="11"/>
        <v>1</v>
      </c>
      <c r="P34" s="378">
        <f t="shared" si="1"/>
        <v>2</v>
      </c>
    </row>
    <row r="35" spans="1:16" s="1" customFormat="1" ht="15" customHeight="1" x14ac:dyDescent="0.25">
      <c r="A35" s="11">
        <v>6</v>
      </c>
      <c r="B35" s="48">
        <v>30130</v>
      </c>
      <c r="C35" s="19" t="s">
        <v>25</v>
      </c>
      <c r="D35" s="222">
        <v>25</v>
      </c>
      <c r="E35" s="70">
        <v>12</v>
      </c>
      <c r="F35" s="70">
        <v>48</v>
      </c>
      <c r="G35" s="70">
        <v>36</v>
      </c>
      <c r="H35" s="70">
        <v>4</v>
      </c>
      <c r="I35" s="43">
        <f t="shared" si="9"/>
        <v>3.32</v>
      </c>
      <c r="J35" s="390"/>
      <c r="K35" s="7"/>
      <c r="L35" s="284">
        <f t="shared" si="2"/>
        <v>25</v>
      </c>
      <c r="M35" s="285">
        <f t="shared" si="10"/>
        <v>10</v>
      </c>
      <c r="N35" s="406">
        <f t="shared" si="0"/>
        <v>40</v>
      </c>
      <c r="O35" s="285">
        <f t="shared" si="11"/>
        <v>3</v>
      </c>
      <c r="P35" s="378">
        <f t="shared" si="1"/>
        <v>12</v>
      </c>
    </row>
    <row r="36" spans="1:16" s="1" customFormat="1" ht="15" customHeight="1" x14ac:dyDescent="0.25">
      <c r="A36" s="11">
        <v>7</v>
      </c>
      <c r="B36" s="48">
        <v>30160</v>
      </c>
      <c r="C36" s="19" t="s">
        <v>26</v>
      </c>
      <c r="D36" s="222">
        <v>26</v>
      </c>
      <c r="E36" s="70"/>
      <c r="F36" s="70">
        <v>30.76923076923077</v>
      </c>
      <c r="G36" s="70">
        <v>65.384615384615387</v>
      </c>
      <c r="H36" s="70">
        <v>3.8461538461538463</v>
      </c>
      <c r="I36" s="43">
        <f t="shared" si="9"/>
        <v>3.7307692307692308</v>
      </c>
      <c r="J36" s="390"/>
      <c r="K36" s="7"/>
      <c r="L36" s="284">
        <f t="shared" si="2"/>
        <v>26</v>
      </c>
      <c r="M36" s="285">
        <f t="shared" si="10"/>
        <v>18</v>
      </c>
      <c r="N36" s="406">
        <f t="shared" si="0"/>
        <v>69.230769230769226</v>
      </c>
      <c r="O36" s="285">
        <f t="shared" si="11"/>
        <v>0</v>
      </c>
      <c r="P36" s="378">
        <f t="shared" si="1"/>
        <v>0</v>
      </c>
    </row>
    <row r="37" spans="1:16" s="1" customFormat="1" ht="15" customHeight="1" x14ac:dyDescent="0.25">
      <c r="A37" s="11">
        <v>8</v>
      </c>
      <c r="B37" s="48">
        <v>30310</v>
      </c>
      <c r="C37" s="19" t="s">
        <v>27</v>
      </c>
      <c r="D37" s="222">
        <v>22</v>
      </c>
      <c r="E37" s="70">
        <v>4.5454545454545459</v>
      </c>
      <c r="F37" s="70">
        <v>59.090909090909093</v>
      </c>
      <c r="G37" s="70">
        <v>31.818181818181817</v>
      </c>
      <c r="H37" s="70">
        <v>4.5454545454545459</v>
      </c>
      <c r="I37" s="43">
        <f t="shared" si="9"/>
        <v>3.3636363636363638</v>
      </c>
      <c r="J37" s="390"/>
      <c r="K37" s="7"/>
      <c r="L37" s="284">
        <f t="shared" si="2"/>
        <v>22</v>
      </c>
      <c r="M37" s="285">
        <f t="shared" si="10"/>
        <v>7.9999999999999991</v>
      </c>
      <c r="N37" s="406">
        <f t="shared" si="0"/>
        <v>36.36363636363636</v>
      </c>
      <c r="O37" s="285">
        <f t="shared" si="11"/>
        <v>1.0000000000000002</v>
      </c>
      <c r="P37" s="378">
        <f t="shared" si="1"/>
        <v>4.5454545454545459</v>
      </c>
    </row>
    <row r="38" spans="1:16" s="1" customFormat="1" ht="15" customHeight="1" x14ac:dyDescent="0.25">
      <c r="A38" s="11">
        <v>9</v>
      </c>
      <c r="B38" s="48">
        <v>30440</v>
      </c>
      <c r="C38" s="19" t="s">
        <v>28</v>
      </c>
      <c r="D38" s="222">
        <v>53</v>
      </c>
      <c r="E38" s="70">
        <v>5.6603773584905657</v>
      </c>
      <c r="F38" s="70">
        <v>64.15094339622641</v>
      </c>
      <c r="G38" s="70">
        <v>26.415094339622641</v>
      </c>
      <c r="H38" s="70">
        <v>3.7735849056603774</v>
      </c>
      <c r="I38" s="43">
        <f t="shared" si="9"/>
        <v>3.283018867924528</v>
      </c>
      <c r="J38" s="390"/>
      <c r="K38" s="7"/>
      <c r="L38" s="284">
        <f t="shared" si="2"/>
        <v>53</v>
      </c>
      <c r="M38" s="285">
        <f t="shared" si="10"/>
        <v>16</v>
      </c>
      <c r="N38" s="406">
        <f t="shared" si="0"/>
        <v>30.188679245283019</v>
      </c>
      <c r="O38" s="285">
        <f t="shared" si="11"/>
        <v>3</v>
      </c>
      <c r="P38" s="378">
        <f t="shared" si="1"/>
        <v>5.6603773584905657</v>
      </c>
    </row>
    <row r="39" spans="1:16" s="1" customFormat="1" ht="15" customHeight="1" x14ac:dyDescent="0.25">
      <c r="A39" s="11">
        <v>10</v>
      </c>
      <c r="B39" s="48">
        <v>30500</v>
      </c>
      <c r="C39" s="19" t="s">
        <v>30</v>
      </c>
      <c r="D39" s="222">
        <v>23</v>
      </c>
      <c r="E39" s="70">
        <v>8.695652173913043</v>
      </c>
      <c r="F39" s="70">
        <v>69.565217391304344</v>
      </c>
      <c r="G39" s="70">
        <v>21.739130434782609</v>
      </c>
      <c r="H39" s="70"/>
      <c r="I39" s="43">
        <f t="shared" si="9"/>
        <v>3.1304347826086958</v>
      </c>
      <c r="J39" s="390"/>
      <c r="K39" s="7"/>
      <c r="L39" s="284">
        <f t="shared" si="2"/>
        <v>23</v>
      </c>
      <c r="M39" s="285">
        <f t="shared" si="10"/>
        <v>5</v>
      </c>
      <c r="N39" s="406">
        <f t="shared" si="0"/>
        <v>21.739130434782609</v>
      </c>
      <c r="O39" s="285">
        <f t="shared" si="11"/>
        <v>2</v>
      </c>
      <c r="P39" s="378">
        <f t="shared" si="1"/>
        <v>8.695652173913043</v>
      </c>
    </row>
    <row r="40" spans="1:16" s="1" customFormat="1" ht="15" customHeight="1" x14ac:dyDescent="0.25">
      <c r="A40" s="11">
        <v>11</v>
      </c>
      <c r="B40" s="48">
        <v>30530</v>
      </c>
      <c r="C40" s="19" t="s">
        <v>31</v>
      </c>
      <c r="D40" s="222">
        <v>52</v>
      </c>
      <c r="E40" s="70"/>
      <c r="F40" s="70">
        <v>65.384615384615387</v>
      </c>
      <c r="G40" s="70">
        <v>32.692307692307693</v>
      </c>
      <c r="H40" s="70">
        <v>1.9230769230769231</v>
      </c>
      <c r="I40" s="43">
        <f t="shared" si="9"/>
        <v>3.3653846153846154</v>
      </c>
      <c r="J40" s="390"/>
      <c r="K40" s="7"/>
      <c r="L40" s="284">
        <f t="shared" si="2"/>
        <v>52</v>
      </c>
      <c r="M40" s="285">
        <f t="shared" si="10"/>
        <v>18</v>
      </c>
      <c r="N40" s="406">
        <f t="shared" si="0"/>
        <v>34.615384615384613</v>
      </c>
      <c r="O40" s="398">
        <f t="shared" si="11"/>
        <v>0</v>
      </c>
      <c r="P40" s="378">
        <f t="shared" si="1"/>
        <v>0</v>
      </c>
    </row>
    <row r="41" spans="1:16" s="1" customFormat="1" ht="15" customHeight="1" x14ac:dyDescent="0.25">
      <c r="A41" s="11">
        <v>12</v>
      </c>
      <c r="B41" s="48">
        <v>30640</v>
      </c>
      <c r="C41" s="19" t="s">
        <v>32</v>
      </c>
      <c r="D41" s="222">
        <v>34</v>
      </c>
      <c r="E41" s="70"/>
      <c r="F41" s="70">
        <v>26.470588235294116</v>
      </c>
      <c r="G41" s="70">
        <v>67.647058823529406</v>
      </c>
      <c r="H41" s="70">
        <v>5.882352941176471</v>
      </c>
      <c r="I41" s="43">
        <f t="shared" si="9"/>
        <v>3.7941176470588238</v>
      </c>
      <c r="J41" s="390"/>
      <c r="K41" s="7"/>
      <c r="L41" s="284">
        <f t="shared" si="2"/>
        <v>34</v>
      </c>
      <c r="M41" s="285">
        <f t="shared" si="10"/>
        <v>25</v>
      </c>
      <c r="N41" s="406">
        <f t="shared" si="0"/>
        <v>73.529411764705884</v>
      </c>
      <c r="O41" s="285">
        <f t="shared" si="11"/>
        <v>0</v>
      </c>
      <c r="P41" s="378">
        <f t="shared" si="1"/>
        <v>0</v>
      </c>
    </row>
    <row r="42" spans="1:16" s="1" customFormat="1" ht="15" customHeight="1" x14ac:dyDescent="0.25">
      <c r="A42" s="11">
        <v>13</v>
      </c>
      <c r="B42" s="48">
        <v>30650</v>
      </c>
      <c r="C42" s="19" t="s">
        <v>33</v>
      </c>
      <c r="D42" s="222">
        <v>48</v>
      </c>
      <c r="E42" s="70">
        <v>6.25</v>
      </c>
      <c r="F42" s="70">
        <v>62.5</v>
      </c>
      <c r="G42" s="70">
        <v>29.166666666666668</v>
      </c>
      <c r="H42" s="70">
        <v>2.0833333333333335</v>
      </c>
      <c r="I42" s="43">
        <f t="shared" si="9"/>
        <v>3.2708333333333339</v>
      </c>
      <c r="J42" s="390"/>
      <c r="K42" s="7"/>
      <c r="L42" s="284">
        <f t="shared" si="2"/>
        <v>48</v>
      </c>
      <c r="M42" s="285">
        <f t="shared" si="10"/>
        <v>15</v>
      </c>
      <c r="N42" s="406">
        <f t="shared" si="0"/>
        <v>31.25</v>
      </c>
      <c r="O42" s="285">
        <f t="shared" si="11"/>
        <v>3</v>
      </c>
      <c r="P42" s="378">
        <f t="shared" si="1"/>
        <v>6.25</v>
      </c>
    </row>
    <row r="43" spans="1:16" s="1" customFormat="1" ht="15" customHeight="1" x14ac:dyDescent="0.25">
      <c r="A43" s="11">
        <v>14</v>
      </c>
      <c r="B43" s="48">
        <v>30790</v>
      </c>
      <c r="C43" s="19" t="s">
        <v>34</v>
      </c>
      <c r="D43" s="222">
        <v>24</v>
      </c>
      <c r="E43" s="70"/>
      <c r="F43" s="70">
        <v>66.666666666666671</v>
      </c>
      <c r="G43" s="70">
        <v>33.333333333333336</v>
      </c>
      <c r="H43" s="70"/>
      <c r="I43" s="43">
        <f t="shared" si="9"/>
        <v>3.3333333333333339</v>
      </c>
      <c r="J43" s="390"/>
      <c r="K43" s="7"/>
      <c r="L43" s="284">
        <f t="shared" si="2"/>
        <v>24</v>
      </c>
      <c r="M43" s="285">
        <f t="shared" si="10"/>
        <v>8</v>
      </c>
      <c r="N43" s="406">
        <f t="shared" si="0"/>
        <v>33.333333333333336</v>
      </c>
      <c r="O43" s="285">
        <f t="shared" si="11"/>
        <v>0</v>
      </c>
      <c r="P43" s="378">
        <f t="shared" si="1"/>
        <v>0</v>
      </c>
    </row>
    <row r="44" spans="1:16" s="1" customFormat="1" ht="15" customHeight="1" x14ac:dyDescent="0.25">
      <c r="A44" s="11">
        <v>15</v>
      </c>
      <c r="B44" s="48">
        <v>30890</v>
      </c>
      <c r="C44" s="19" t="s">
        <v>35</v>
      </c>
      <c r="D44" s="222">
        <v>10</v>
      </c>
      <c r="E44" s="70"/>
      <c r="F44" s="70">
        <v>50</v>
      </c>
      <c r="G44" s="70">
        <v>40</v>
      </c>
      <c r="H44" s="70">
        <v>10</v>
      </c>
      <c r="I44" s="43">
        <f t="shared" si="9"/>
        <v>3.6</v>
      </c>
      <c r="J44" s="390"/>
      <c r="K44" s="7"/>
      <c r="L44" s="284">
        <f t="shared" si="2"/>
        <v>10</v>
      </c>
      <c r="M44" s="285">
        <f t="shared" si="10"/>
        <v>5</v>
      </c>
      <c r="N44" s="406">
        <f t="shared" si="0"/>
        <v>50</v>
      </c>
      <c r="O44" s="285">
        <f t="shared" si="11"/>
        <v>0</v>
      </c>
      <c r="P44" s="378">
        <f t="shared" si="1"/>
        <v>0</v>
      </c>
    </row>
    <row r="45" spans="1:16" s="1" customFormat="1" ht="15" customHeight="1" x14ac:dyDescent="0.25">
      <c r="A45" s="11">
        <v>16</v>
      </c>
      <c r="B45" s="48">
        <v>30940</v>
      </c>
      <c r="C45" s="19" t="s">
        <v>36</v>
      </c>
      <c r="D45" s="222">
        <v>66</v>
      </c>
      <c r="E45" s="70">
        <v>4.5454545454545459</v>
      </c>
      <c r="F45" s="70">
        <v>50</v>
      </c>
      <c r="G45" s="70">
        <v>40.909090909090907</v>
      </c>
      <c r="H45" s="70">
        <v>4.5454545454545459</v>
      </c>
      <c r="I45" s="43">
        <f t="shared" si="9"/>
        <v>3.454545454545455</v>
      </c>
      <c r="J45" s="390"/>
      <c r="K45" s="7"/>
      <c r="L45" s="284">
        <f t="shared" si="2"/>
        <v>66</v>
      </c>
      <c r="M45" s="285">
        <f t="shared" si="10"/>
        <v>30</v>
      </c>
      <c r="N45" s="406">
        <f t="shared" si="0"/>
        <v>45.454545454545453</v>
      </c>
      <c r="O45" s="285">
        <f t="shared" si="11"/>
        <v>3</v>
      </c>
      <c r="P45" s="378">
        <f t="shared" si="1"/>
        <v>4.5454545454545459</v>
      </c>
    </row>
    <row r="46" spans="1:16" s="1" customFormat="1" ht="15" customHeight="1" thickBot="1" x14ac:dyDescent="0.3">
      <c r="A46" s="11">
        <v>17</v>
      </c>
      <c r="B46" s="52">
        <v>31480</v>
      </c>
      <c r="C46" s="20" t="s">
        <v>38</v>
      </c>
      <c r="D46" s="213">
        <v>49</v>
      </c>
      <c r="E46" s="73">
        <v>10.204081632653061</v>
      </c>
      <c r="F46" s="73">
        <v>38.775510204081634</v>
      </c>
      <c r="G46" s="73">
        <v>46.938775510204081</v>
      </c>
      <c r="H46" s="74">
        <v>4.0816326530612246</v>
      </c>
      <c r="I46" s="45">
        <f t="shared" si="9"/>
        <v>3.4489795918367347</v>
      </c>
      <c r="J46" s="390"/>
      <c r="K46" s="7"/>
      <c r="L46" s="289">
        <f t="shared" si="2"/>
        <v>49</v>
      </c>
      <c r="M46" s="290">
        <f t="shared" si="10"/>
        <v>25</v>
      </c>
      <c r="N46" s="407">
        <f t="shared" si="0"/>
        <v>51.020408163265309</v>
      </c>
      <c r="O46" s="290">
        <f t="shared" si="11"/>
        <v>5</v>
      </c>
      <c r="P46" s="379">
        <f t="shared" si="1"/>
        <v>10.204081632653061</v>
      </c>
    </row>
    <row r="47" spans="1:16" s="1" customFormat="1" ht="15" customHeight="1" thickBot="1" x14ac:dyDescent="0.3">
      <c r="A47" s="35"/>
      <c r="B47" s="51"/>
      <c r="C47" s="37" t="s">
        <v>104</v>
      </c>
      <c r="D47" s="36">
        <f>SUM(D48:D66)</f>
        <v>832</v>
      </c>
      <c r="E47" s="82">
        <v>2.5844744853999337</v>
      </c>
      <c r="F47" s="82">
        <v>41.678474066298079</v>
      </c>
      <c r="G47" s="82">
        <v>48.364983144478522</v>
      </c>
      <c r="H47" s="82">
        <v>7.3720683038234727</v>
      </c>
      <c r="I47" s="39">
        <f>AVERAGE(I48:I66)</f>
        <v>3.6052464526672563</v>
      </c>
      <c r="J47" s="391"/>
      <c r="K47" s="21"/>
      <c r="L47" s="384">
        <f t="shared" si="2"/>
        <v>832</v>
      </c>
      <c r="M47" s="385">
        <f>SUM(M48:M66)</f>
        <v>506</v>
      </c>
      <c r="N47" s="386">
        <f t="shared" si="0"/>
        <v>55.737051448301997</v>
      </c>
      <c r="O47" s="385">
        <f>SUM(O48:O66)</f>
        <v>16</v>
      </c>
      <c r="P47" s="387">
        <f t="shared" si="1"/>
        <v>2.5844744853999337</v>
      </c>
    </row>
    <row r="48" spans="1:16" s="1" customFormat="1" ht="15" customHeight="1" x14ac:dyDescent="0.25">
      <c r="A48" s="59">
        <v>1</v>
      </c>
      <c r="B48" s="49">
        <v>40010</v>
      </c>
      <c r="C48" s="13" t="s">
        <v>39</v>
      </c>
      <c r="D48" s="234">
        <v>95</v>
      </c>
      <c r="E48" s="75"/>
      <c r="F48" s="75">
        <v>24.210526315789473</v>
      </c>
      <c r="G48" s="75">
        <v>57.89473684210526</v>
      </c>
      <c r="H48" s="75">
        <v>17.894736842105264</v>
      </c>
      <c r="I48" s="42">
        <f t="shared" ref="I48:I66" si="12">(E48*2+F48*3+G48*4+H48*5)/100</f>
        <v>3.9368421052631577</v>
      </c>
      <c r="J48" s="390"/>
      <c r="K48" s="21"/>
      <c r="L48" s="279">
        <f t="shared" si="2"/>
        <v>95</v>
      </c>
      <c r="M48" s="280">
        <f t="shared" ref="M48:M53" si="13">N48*L48/100</f>
        <v>71.999999999999986</v>
      </c>
      <c r="N48" s="405">
        <f t="shared" si="0"/>
        <v>75.78947368421052</v>
      </c>
      <c r="O48" s="280">
        <f t="shared" ref="O48:O53" si="14">P48*L48/100</f>
        <v>0</v>
      </c>
      <c r="P48" s="377">
        <f t="shared" si="1"/>
        <v>0</v>
      </c>
    </row>
    <row r="49" spans="1:18" s="1" customFormat="1" ht="15" customHeight="1" x14ac:dyDescent="0.25">
      <c r="A49" s="23">
        <v>2</v>
      </c>
      <c r="B49" s="48">
        <v>40030</v>
      </c>
      <c r="C49" s="19" t="s">
        <v>41</v>
      </c>
      <c r="D49" s="222">
        <v>30</v>
      </c>
      <c r="E49" s="70"/>
      <c r="F49" s="70">
        <v>26.666666666666668</v>
      </c>
      <c r="G49" s="70">
        <v>50</v>
      </c>
      <c r="H49" s="70">
        <v>23.333333333333332</v>
      </c>
      <c r="I49" s="43">
        <f t="shared" si="12"/>
        <v>3.9666666666666663</v>
      </c>
      <c r="J49" s="390"/>
      <c r="K49" s="21"/>
      <c r="L49" s="284">
        <f t="shared" si="2"/>
        <v>30</v>
      </c>
      <c r="M49" s="285">
        <f t="shared" si="13"/>
        <v>22</v>
      </c>
      <c r="N49" s="406">
        <f t="shared" si="0"/>
        <v>73.333333333333329</v>
      </c>
      <c r="O49" s="285">
        <f t="shared" si="14"/>
        <v>0</v>
      </c>
      <c r="P49" s="378">
        <f t="shared" si="1"/>
        <v>0</v>
      </c>
    </row>
    <row r="50" spans="1:18" s="1" customFormat="1" ht="15" customHeight="1" x14ac:dyDescent="0.25">
      <c r="A50" s="23">
        <v>3</v>
      </c>
      <c r="B50" s="48">
        <v>40410</v>
      </c>
      <c r="C50" s="19" t="s">
        <v>48</v>
      </c>
      <c r="D50" s="222">
        <v>86</v>
      </c>
      <c r="E50" s="70">
        <v>1.1627906976744187</v>
      </c>
      <c r="F50" s="70">
        <v>19.767441860465116</v>
      </c>
      <c r="G50" s="70">
        <v>70.930232558139537</v>
      </c>
      <c r="H50" s="70">
        <v>8.1395348837209305</v>
      </c>
      <c r="I50" s="43">
        <f t="shared" si="12"/>
        <v>3.8604651162790704</v>
      </c>
      <c r="J50" s="390"/>
      <c r="K50" s="21"/>
      <c r="L50" s="284">
        <f t="shared" si="2"/>
        <v>86</v>
      </c>
      <c r="M50" s="285">
        <f t="shared" si="13"/>
        <v>68</v>
      </c>
      <c r="N50" s="406">
        <f t="shared" si="0"/>
        <v>79.069767441860463</v>
      </c>
      <c r="O50" s="285">
        <f t="shared" si="14"/>
        <v>1</v>
      </c>
      <c r="P50" s="378">
        <f t="shared" si="1"/>
        <v>1.1627906976744187</v>
      </c>
    </row>
    <row r="51" spans="1:18" s="1" customFormat="1" ht="15" customHeight="1" x14ac:dyDescent="0.25">
      <c r="A51" s="23">
        <v>4</v>
      </c>
      <c r="B51" s="48">
        <v>40011</v>
      </c>
      <c r="C51" s="19" t="s">
        <v>40</v>
      </c>
      <c r="D51" s="222">
        <v>104</v>
      </c>
      <c r="E51" s="70"/>
      <c r="F51" s="70">
        <v>28.846153846153847</v>
      </c>
      <c r="G51" s="70">
        <v>53.846153846153847</v>
      </c>
      <c r="H51" s="70">
        <v>17.307692307692307</v>
      </c>
      <c r="I51" s="43">
        <f t="shared" si="12"/>
        <v>3.8846153846153846</v>
      </c>
      <c r="J51" s="390"/>
      <c r="K51" s="21"/>
      <c r="L51" s="284">
        <f t="shared" si="2"/>
        <v>104</v>
      </c>
      <c r="M51" s="285">
        <f t="shared" si="13"/>
        <v>74.000000000000014</v>
      </c>
      <c r="N51" s="406">
        <f t="shared" si="0"/>
        <v>71.15384615384616</v>
      </c>
      <c r="O51" s="285">
        <f t="shared" si="14"/>
        <v>0</v>
      </c>
      <c r="P51" s="378">
        <f t="shared" si="1"/>
        <v>0</v>
      </c>
    </row>
    <row r="52" spans="1:18" s="1" customFormat="1" ht="15" customHeight="1" x14ac:dyDescent="0.25">
      <c r="A52" s="23">
        <v>5</v>
      </c>
      <c r="B52" s="48">
        <v>40080</v>
      </c>
      <c r="C52" s="19" t="s">
        <v>96</v>
      </c>
      <c r="D52" s="222">
        <v>78</v>
      </c>
      <c r="E52" s="70"/>
      <c r="F52" s="70">
        <v>15.384615384615385</v>
      </c>
      <c r="G52" s="70">
        <v>75.641025641025635</v>
      </c>
      <c r="H52" s="70">
        <v>8.9743589743589745</v>
      </c>
      <c r="I52" s="43">
        <f t="shared" si="12"/>
        <v>3.9358974358974352</v>
      </c>
      <c r="J52" s="390"/>
      <c r="K52" s="21"/>
      <c r="L52" s="284">
        <f t="shared" si="2"/>
        <v>78</v>
      </c>
      <c r="M52" s="285">
        <f t="shared" si="13"/>
        <v>66</v>
      </c>
      <c r="N52" s="406">
        <f t="shared" si="0"/>
        <v>84.615384615384613</v>
      </c>
      <c r="O52" s="285">
        <f t="shared" si="14"/>
        <v>0</v>
      </c>
      <c r="P52" s="378">
        <f t="shared" si="1"/>
        <v>0</v>
      </c>
    </row>
    <row r="53" spans="1:18" s="1" customFormat="1" ht="15" customHeight="1" x14ac:dyDescent="0.25">
      <c r="A53" s="23">
        <v>6</v>
      </c>
      <c r="B53" s="48">
        <v>40100</v>
      </c>
      <c r="C53" s="19" t="s">
        <v>42</v>
      </c>
      <c r="D53" s="222">
        <v>35</v>
      </c>
      <c r="E53" s="70"/>
      <c r="F53" s="70">
        <v>14.285714285714286</v>
      </c>
      <c r="G53" s="70">
        <v>71.428571428571431</v>
      </c>
      <c r="H53" s="70">
        <v>14.285714285714286</v>
      </c>
      <c r="I53" s="43">
        <f t="shared" si="12"/>
        <v>4</v>
      </c>
      <c r="J53" s="390"/>
      <c r="K53" s="21"/>
      <c r="L53" s="284">
        <f t="shared" si="2"/>
        <v>35</v>
      </c>
      <c r="M53" s="285">
        <f t="shared" si="13"/>
        <v>30.000000000000004</v>
      </c>
      <c r="N53" s="406">
        <f t="shared" si="0"/>
        <v>85.714285714285722</v>
      </c>
      <c r="O53" s="285">
        <f t="shared" si="14"/>
        <v>0</v>
      </c>
      <c r="P53" s="378">
        <f t="shared" si="1"/>
        <v>0</v>
      </c>
    </row>
    <row r="54" spans="1:18" s="1" customFormat="1" ht="15" customHeight="1" x14ac:dyDescent="0.25">
      <c r="A54" s="23">
        <v>7</v>
      </c>
      <c r="B54" s="48">
        <v>40020</v>
      </c>
      <c r="C54" s="19" t="s">
        <v>110</v>
      </c>
      <c r="D54" s="222"/>
      <c r="E54" s="70"/>
      <c r="F54" s="70"/>
      <c r="G54" s="70"/>
      <c r="H54" s="70"/>
      <c r="I54" s="43"/>
      <c r="J54" s="390"/>
      <c r="K54" s="21"/>
      <c r="L54" s="284"/>
      <c r="M54" s="285"/>
      <c r="N54" s="406"/>
      <c r="O54" s="285"/>
      <c r="P54" s="378"/>
    </row>
    <row r="55" spans="1:18" s="1" customFormat="1" ht="15" customHeight="1" x14ac:dyDescent="0.25">
      <c r="A55" s="23">
        <v>8</v>
      </c>
      <c r="B55" s="48">
        <v>40031</v>
      </c>
      <c r="C55" s="19" t="s">
        <v>113</v>
      </c>
      <c r="D55" s="222">
        <v>26</v>
      </c>
      <c r="E55" s="70">
        <v>3.8461538461538463</v>
      </c>
      <c r="F55" s="70">
        <v>42.307692307692307</v>
      </c>
      <c r="G55" s="70">
        <v>53.846153846153847</v>
      </c>
      <c r="H55" s="70"/>
      <c r="I55" s="43">
        <f t="shared" si="12"/>
        <v>3.5</v>
      </c>
      <c r="J55" s="390"/>
      <c r="K55" s="21"/>
      <c r="L55" s="284">
        <f t="shared" si="2"/>
        <v>26</v>
      </c>
      <c r="M55" s="285">
        <f t="shared" ref="M55:M66" si="15">N55*L55/100</f>
        <v>14</v>
      </c>
      <c r="N55" s="406">
        <f t="shared" si="0"/>
        <v>53.846153846153847</v>
      </c>
      <c r="O55" s="285">
        <f t="shared" ref="O55:O66" si="16">P55*L55/100</f>
        <v>1</v>
      </c>
      <c r="P55" s="378">
        <f t="shared" si="1"/>
        <v>3.8461538461538463</v>
      </c>
    </row>
    <row r="56" spans="1:18" s="1" customFormat="1" ht="15" customHeight="1" x14ac:dyDescent="0.25">
      <c r="A56" s="23">
        <v>9</v>
      </c>
      <c r="B56" s="48">
        <v>40210</v>
      </c>
      <c r="C56" s="19" t="s">
        <v>44</v>
      </c>
      <c r="D56" s="222">
        <v>2</v>
      </c>
      <c r="E56" s="70"/>
      <c r="F56" s="70">
        <v>50</v>
      </c>
      <c r="G56" s="70">
        <v>50</v>
      </c>
      <c r="H56" s="70"/>
      <c r="I56" s="43">
        <f t="shared" si="12"/>
        <v>3.5</v>
      </c>
      <c r="J56" s="390"/>
      <c r="K56" s="21"/>
      <c r="L56" s="284">
        <f t="shared" si="2"/>
        <v>2</v>
      </c>
      <c r="M56" s="285">
        <f t="shared" si="15"/>
        <v>1</v>
      </c>
      <c r="N56" s="406">
        <f t="shared" si="0"/>
        <v>50</v>
      </c>
      <c r="O56" s="398">
        <f t="shared" si="16"/>
        <v>0</v>
      </c>
      <c r="P56" s="378">
        <f t="shared" si="1"/>
        <v>0</v>
      </c>
    </row>
    <row r="57" spans="1:18" s="1" customFormat="1" ht="15" customHeight="1" x14ac:dyDescent="0.25">
      <c r="A57" s="23">
        <v>10</v>
      </c>
      <c r="B57" s="48">
        <v>40300</v>
      </c>
      <c r="C57" s="19" t="s">
        <v>45</v>
      </c>
      <c r="D57" s="222">
        <v>20</v>
      </c>
      <c r="E57" s="70">
        <v>10</v>
      </c>
      <c r="F57" s="70">
        <v>10</v>
      </c>
      <c r="G57" s="70">
        <v>70</v>
      </c>
      <c r="H57" s="70">
        <v>10</v>
      </c>
      <c r="I57" s="43">
        <f t="shared" si="12"/>
        <v>3.8</v>
      </c>
      <c r="J57" s="390"/>
      <c r="K57" s="21"/>
      <c r="L57" s="284">
        <f t="shared" si="2"/>
        <v>20</v>
      </c>
      <c r="M57" s="285">
        <f t="shared" si="15"/>
        <v>16</v>
      </c>
      <c r="N57" s="406">
        <f t="shared" si="0"/>
        <v>80</v>
      </c>
      <c r="O57" s="285">
        <f t="shared" si="16"/>
        <v>2</v>
      </c>
      <c r="P57" s="378">
        <f t="shared" si="1"/>
        <v>10</v>
      </c>
      <c r="R57" s="67"/>
    </row>
    <row r="58" spans="1:18" s="1" customFormat="1" ht="15" customHeight="1" x14ac:dyDescent="0.25">
      <c r="A58" s="23">
        <v>11</v>
      </c>
      <c r="B58" s="48">
        <v>40360</v>
      </c>
      <c r="C58" s="19" t="s">
        <v>46</v>
      </c>
      <c r="D58" s="222">
        <v>34</v>
      </c>
      <c r="E58" s="70">
        <v>5.882352941176471</v>
      </c>
      <c r="F58" s="70">
        <v>79.411764705882348</v>
      </c>
      <c r="G58" s="70">
        <v>14.705882352941176</v>
      </c>
      <c r="H58" s="70"/>
      <c r="I58" s="43">
        <f t="shared" si="12"/>
        <v>3.0882352941176467</v>
      </c>
      <c r="J58" s="390"/>
      <c r="K58" s="21"/>
      <c r="L58" s="284">
        <f t="shared" si="2"/>
        <v>34</v>
      </c>
      <c r="M58" s="285">
        <f t="shared" si="15"/>
        <v>5</v>
      </c>
      <c r="N58" s="406">
        <f t="shared" si="0"/>
        <v>14.705882352941176</v>
      </c>
      <c r="O58" s="285">
        <f t="shared" si="16"/>
        <v>2</v>
      </c>
      <c r="P58" s="378">
        <f t="shared" si="1"/>
        <v>5.882352941176471</v>
      </c>
    </row>
    <row r="59" spans="1:18" s="1" customFormat="1" ht="15" customHeight="1" x14ac:dyDescent="0.25">
      <c r="A59" s="23">
        <v>12</v>
      </c>
      <c r="B59" s="48">
        <v>40390</v>
      </c>
      <c r="C59" s="19" t="s">
        <v>47</v>
      </c>
      <c r="D59" s="222">
        <v>45</v>
      </c>
      <c r="E59" s="70">
        <v>4.4444444444444446</v>
      </c>
      <c r="F59" s="70">
        <v>73.333333333333329</v>
      </c>
      <c r="G59" s="70">
        <v>20</v>
      </c>
      <c r="H59" s="70">
        <v>2.2222222222222223</v>
      </c>
      <c r="I59" s="43">
        <f t="shared" si="12"/>
        <v>3.2</v>
      </c>
      <c r="J59" s="390"/>
      <c r="K59" s="21"/>
      <c r="L59" s="284">
        <f t="shared" si="2"/>
        <v>45</v>
      </c>
      <c r="M59" s="285">
        <f t="shared" si="15"/>
        <v>10</v>
      </c>
      <c r="N59" s="406">
        <f t="shared" si="0"/>
        <v>22.222222222222221</v>
      </c>
      <c r="O59" s="285">
        <f t="shared" si="16"/>
        <v>2</v>
      </c>
      <c r="P59" s="378">
        <f t="shared" si="1"/>
        <v>4.4444444444444446</v>
      </c>
    </row>
    <row r="60" spans="1:18" s="1" customFormat="1" ht="15" customHeight="1" x14ac:dyDescent="0.25">
      <c r="A60" s="23">
        <v>13</v>
      </c>
      <c r="B60" s="48">
        <v>40720</v>
      </c>
      <c r="C60" s="19" t="s">
        <v>109</v>
      </c>
      <c r="D60" s="222">
        <v>34</v>
      </c>
      <c r="E60" s="70"/>
      <c r="F60" s="70">
        <v>52.941176470588232</v>
      </c>
      <c r="G60" s="70">
        <v>38.235294117647058</v>
      </c>
      <c r="H60" s="70">
        <v>8.8235294117647065</v>
      </c>
      <c r="I60" s="43">
        <f t="shared" si="12"/>
        <v>3.5588235294117645</v>
      </c>
      <c r="J60" s="390"/>
      <c r="K60" s="21"/>
      <c r="L60" s="284">
        <f t="shared" si="2"/>
        <v>34</v>
      </c>
      <c r="M60" s="285">
        <f t="shared" si="15"/>
        <v>16</v>
      </c>
      <c r="N60" s="406">
        <f t="shared" si="0"/>
        <v>47.058823529411768</v>
      </c>
      <c r="O60" s="285">
        <f t="shared" si="16"/>
        <v>0</v>
      </c>
      <c r="P60" s="378">
        <f t="shared" si="1"/>
        <v>0</v>
      </c>
    </row>
    <row r="61" spans="1:18" s="1" customFormat="1" ht="15" customHeight="1" x14ac:dyDescent="0.25">
      <c r="A61" s="23">
        <v>14</v>
      </c>
      <c r="B61" s="48">
        <v>40730</v>
      </c>
      <c r="C61" s="19" t="s">
        <v>49</v>
      </c>
      <c r="D61" s="222">
        <v>18</v>
      </c>
      <c r="E61" s="70">
        <v>5.5555555555555554</v>
      </c>
      <c r="F61" s="70">
        <v>55.555555555555557</v>
      </c>
      <c r="G61" s="70">
        <v>38.888888888888886</v>
      </c>
      <c r="H61" s="70"/>
      <c r="I61" s="43">
        <f t="shared" si="12"/>
        <v>3.3333333333333339</v>
      </c>
      <c r="J61" s="390"/>
      <c r="K61" s="21"/>
      <c r="L61" s="284">
        <f t="shared" si="2"/>
        <v>18</v>
      </c>
      <c r="M61" s="285">
        <f t="shared" si="15"/>
        <v>7</v>
      </c>
      <c r="N61" s="406">
        <f t="shared" si="0"/>
        <v>38.888888888888886</v>
      </c>
      <c r="O61" s="285">
        <f t="shared" si="16"/>
        <v>1</v>
      </c>
      <c r="P61" s="378">
        <f t="shared" si="1"/>
        <v>5.5555555555555554</v>
      </c>
    </row>
    <row r="62" spans="1:18" s="1" customFormat="1" ht="15" customHeight="1" x14ac:dyDescent="0.25">
      <c r="A62" s="23">
        <v>15</v>
      </c>
      <c r="B62" s="48">
        <v>40820</v>
      </c>
      <c r="C62" s="19" t="s">
        <v>50</v>
      </c>
      <c r="D62" s="222">
        <v>44</v>
      </c>
      <c r="E62" s="70">
        <v>4.5454545454545459</v>
      </c>
      <c r="F62" s="70">
        <v>56.81818181818182</v>
      </c>
      <c r="G62" s="70">
        <v>38.636363636363633</v>
      </c>
      <c r="H62" s="70"/>
      <c r="I62" s="43">
        <f t="shared" si="12"/>
        <v>3.3409090909090913</v>
      </c>
      <c r="J62" s="390"/>
      <c r="K62" s="21"/>
      <c r="L62" s="284">
        <f t="shared" si="2"/>
        <v>44</v>
      </c>
      <c r="M62" s="285">
        <f t="shared" si="15"/>
        <v>16.999999999999996</v>
      </c>
      <c r="N62" s="406">
        <f t="shared" si="0"/>
        <v>38.636363636363633</v>
      </c>
      <c r="O62" s="285">
        <f t="shared" si="16"/>
        <v>2.0000000000000004</v>
      </c>
      <c r="P62" s="378">
        <f t="shared" si="1"/>
        <v>4.5454545454545459</v>
      </c>
    </row>
    <row r="63" spans="1:18" s="1" customFormat="1" ht="15" customHeight="1" x14ac:dyDescent="0.25">
      <c r="A63" s="23">
        <v>16</v>
      </c>
      <c r="B63" s="48">
        <v>40840</v>
      </c>
      <c r="C63" s="19" t="s">
        <v>51</v>
      </c>
      <c r="D63" s="222">
        <v>45</v>
      </c>
      <c r="E63" s="70">
        <v>4.4444444444444446</v>
      </c>
      <c r="F63" s="70">
        <v>71.111111111111114</v>
      </c>
      <c r="G63" s="70">
        <v>20</v>
      </c>
      <c r="H63" s="70">
        <v>4.4444444444444446</v>
      </c>
      <c r="I63" s="43">
        <f t="shared" si="12"/>
        <v>3.2444444444444445</v>
      </c>
      <c r="J63" s="390"/>
      <c r="K63" s="21"/>
      <c r="L63" s="284">
        <f t="shared" si="2"/>
        <v>45</v>
      </c>
      <c r="M63" s="285">
        <f t="shared" si="15"/>
        <v>11</v>
      </c>
      <c r="N63" s="406">
        <f t="shared" si="0"/>
        <v>24.444444444444443</v>
      </c>
      <c r="O63" s="285">
        <f t="shared" si="16"/>
        <v>2</v>
      </c>
      <c r="P63" s="378">
        <f t="shared" si="1"/>
        <v>4.4444444444444446</v>
      </c>
    </row>
    <row r="64" spans="1:18" s="1" customFormat="1" ht="15" customHeight="1" x14ac:dyDescent="0.25">
      <c r="A64" s="23">
        <v>17</v>
      </c>
      <c r="B64" s="48">
        <v>40950</v>
      </c>
      <c r="C64" s="19" t="s">
        <v>52</v>
      </c>
      <c r="D64" s="222">
        <v>35</v>
      </c>
      <c r="E64" s="70"/>
      <c r="F64" s="70">
        <v>54.285714285714285</v>
      </c>
      <c r="G64" s="70">
        <v>40</v>
      </c>
      <c r="H64" s="70">
        <v>5.7142857142857144</v>
      </c>
      <c r="I64" s="43">
        <f t="shared" si="12"/>
        <v>3.5142857142857142</v>
      </c>
      <c r="J64" s="390"/>
      <c r="K64" s="21"/>
      <c r="L64" s="284">
        <f t="shared" si="2"/>
        <v>35</v>
      </c>
      <c r="M64" s="285">
        <f t="shared" si="15"/>
        <v>16</v>
      </c>
      <c r="N64" s="406">
        <f t="shared" si="0"/>
        <v>45.714285714285715</v>
      </c>
      <c r="O64" s="398">
        <f t="shared" si="16"/>
        <v>0</v>
      </c>
      <c r="P64" s="378">
        <f t="shared" si="1"/>
        <v>0</v>
      </c>
    </row>
    <row r="65" spans="1:16" s="1" customFormat="1" ht="15" customHeight="1" x14ac:dyDescent="0.25">
      <c r="A65" s="23">
        <v>18</v>
      </c>
      <c r="B65" s="50">
        <v>40990</v>
      </c>
      <c r="C65" s="22" t="s">
        <v>53</v>
      </c>
      <c r="D65" s="222">
        <v>61</v>
      </c>
      <c r="E65" s="70">
        <v>1.639344262295082</v>
      </c>
      <c r="F65" s="70">
        <v>32.786885245901637</v>
      </c>
      <c r="G65" s="70">
        <v>59.016393442622949</v>
      </c>
      <c r="H65" s="70">
        <v>6.557377049180328</v>
      </c>
      <c r="I65" s="46">
        <f t="shared" si="12"/>
        <v>3.7049180327868849</v>
      </c>
      <c r="J65" s="390"/>
      <c r="K65" s="21"/>
      <c r="L65" s="284">
        <f t="shared" si="2"/>
        <v>61</v>
      </c>
      <c r="M65" s="285">
        <f t="shared" si="15"/>
        <v>39.999999999999993</v>
      </c>
      <c r="N65" s="406">
        <f t="shared" si="0"/>
        <v>65.573770491803273</v>
      </c>
      <c r="O65" s="285">
        <f t="shared" si="16"/>
        <v>1</v>
      </c>
      <c r="P65" s="378">
        <f t="shared" si="1"/>
        <v>1.639344262295082</v>
      </c>
    </row>
    <row r="66" spans="1:16" s="1" customFormat="1" ht="15" customHeight="1" thickBot="1" x14ac:dyDescent="0.3">
      <c r="A66" s="24">
        <v>19</v>
      </c>
      <c r="B66" s="48">
        <v>40133</v>
      </c>
      <c r="C66" s="19" t="s">
        <v>43</v>
      </c>
      <c r="D66" s="222">
        <v>40</v>
      </c>
      <c r="E66" s="73">
        <v>5</v>
      </c>
      <c r="F66" s="73">
        <v>42.5</v>
      </c>
      <c r="G66" s="73">
        <v>47.5</v>
      </c>
      <c r="H66" s="74">
        <v>5</v>
      </c>
      <c r="I66" s="43">
        <f t="shared" si="12"/>
        <v>3.5249999999999999</v>
      </c>
      <c r="J66" s="390"/>
      <c r="K66" s="21"/>
      <c r="L66" s="289">
        <f t="shared" si="2"/>
        <v>40</v>
      </c>
      <c r="M66" s="290">
        <f t="shared" si="15"/>
        <v>21</v>
      </c>
      <c r="N66" s="407">
        <f t="shared" si="0"/>
        <v>52.5</v>
      </c>
      <c r="O66" s="290">
        <f t="shared" si="16"/>
        <v>2</v>
      </c>
      <c r="P66" s="379">
        <f t="shared" si="1"/>
        <v>5</v>
      </c>
    </row>
    <row r="67" spans="1:16" s="1" customFormat="1" ht="15" customHeight="1" thickBot="1" x14ac:dyDescent="0.3">
      <c r="A67" s="35"/>
      <c r="B67" s="51"/>
      <c r="C67" s="37" t="s">
        <v>105</v>
      </c>
      <c r="D67" s="36">
        <f>SUM(D68:D81)</f>
        <v>906</v>
      </c>
      <c r="E67" s="38">
        <v>0.27949164161788748</v>
      </c>
      <c r="F67" s="38">
        <v>38.579273376307619</v>
      </c>
      <c r="G67" s="38">
        <v>55.048882937331356</v>
      </c>
      <c r="H67" s="38">
        <v>6.0923520447431443</v>
      </c>
      <c r="I67" s="39">
        <f>AVERAGE(I68:I81)</f>
        <v>3.669540953851997</v>
      </c>
      <c r="J67" s="391"/>
      <c r="K67" s="21"/>
      <c r="L67" s="384">
        <f t="shared" si="2"/>
        <v>906</v>
      </c>
      <c r="M67" s="385">
        <f>SUM(M68:M81)</f>
        <v>553</v>
      </c>
      <c r="N67" s="386">
        <f t="shared" si="0"/>
        <v>61.141234982074501</v>
      </c>
      <c r="O67" s="385">
        <f>SUM(O68:O81)</f>
        <v>2</v>
      </c>
      <c r="P67" s="387">
        <f t="shared" si="1"/>
        <v>0.27949164161788748</v>
      </c>
    </row>
    <row r="68" spans="1:16" s="1" customFormat="1" ht="15" customHeight="1" x14ac:dyDescent="0.25">
      <c r="A68" s="16">
        <v>1</v>
      </c>
      <c r="B68" s="48">
        <v>50040</v>
      </c>
      <c r="C68" s="19" t="s">
        <v>54</v>
      </c>
      <c r="D68" s="222">
        <v>54</v>
      </c>
      <c r="E68" s="75"/>
      <c r="F68" s="75">
        <v>29.62962962962963</v>
      </c>
      <c r="G68" s="75">
        <v>62.962962962962962</v>
      </c>
      <c r="H68" s="75">
        <v>7.4074074074074074</v>
      </c>
      <c r="I68" s="43">
        <f t="shared" ref="I68:I81" si="17">(E68*2+F68*3+G68*4+H68*5)/100</f>
        <v>3.7777777777777781</v>
      </c>
      <c r="J68" s="390"/>
      <c r="K68" s="21"/>
      <c r="L68" s="279">
        <f t="shared" si="2"/>
        <v>54</v>
      </c>
      <c r="M68" s="280">
        <f t="shared" ref="M68:M81" si="18">N68*L68/100</f>
        <v>38</v>
      </c>
      <c r="N68" s="405">
        <f t="shared" si="0"/>
        <v>70.370370370370367</v>
      </c>
      <c r="O68" s="280">
        <f t="shared" ref="O68:O81" si="19">P68*L68/100</f>
        <v>0</v>
      </c>
      <c r="P68" s="377">
        <f t="shared" si="1"/>
        <v>0</v>
      </c>
    </row>
    <row r="69" spans="1:16" s="1" customFormat="1" ht="15" customHeight="1" x14ac:dyDescent="0.25">
      <c r="A69" s="11">
        <v>2</v>
      </c>
      <c r="B69" s="48">
        <v>50003</v>
      </c>
      <c r="C69" s="19" t="s">
        <v>97</v>
      </c>
      <c r="D69" s="222">
        <v>45</v>
      </c>
      <c r="E69" s="70"/>
      <c r="F69" s="70">
        <v>24.444444444444443</v>
      </c>
      <c r="G69" s="70">
        <v>68.888888888888886</v>
      </c>
      <c r="H69" s="70">
        <v>6.666666666666667</v>
      </c>
      <c r="I69" s="43">
        <f t="shared" si="17"/>
        <v>3.8222222222222215</v>
      </c>
      <c r="J69" s="390"/>
      <c r="K69" s="21"/>
      <c r="L69" s="284">
        <f t="shared" si="2"/>
        <v>45</v>
      </c>
      <c r="M69" s="285">
        <f t="shared" si="18"/>
        <v>34</v>
      </c>
      <c r="N69" s="406">
        <f t="shared" ref="N69:N122" si="20">G69+H69</f>
        <v>75.555555555555557</v>
      </c>
      <c r="O69" s="285">
        <f t="shared" si="19"/>
        <v>0</v>
      </c>
      <c r="P69" s="378">
        <f t="shared" ref="P69:P122" si="21">E69</f>
        <v>0</v>
      </c>
    </row>
    <row r="70" spans="1:16" s="1" customFormat="1" ht="15" customHeight="1" x14ac:dyDescent="0.25">
      <c r="A70" s="11">
        <v>3</v>
      </c>
      <c r="B70" s="48">
        <v>50060</v>
      </c>
      <c r="C70" s="19" t="s">
        <v>56</v>
      </c>
      <c r="D70" s="222">
        <v>102</v>
      </c>
      <c r="E70" s="70"/>
      <c r="F70" s="70">
        <v>27.450980392156861</v>
      </c>
      <c r="G70" s="70">
        <v>67.647058823529406</v>
      </c>
      <c r="H70" s="70">
        <v>4.9019607843137258</v>
      </c>
      <c r="I70" s="43">
        <f t="shared" si="17"/>
        <v>3.7745098039215681</v>
      </c>
      <c r="J70" s="390"/>
      <c r="K70" s="21"/>
      <c r="L70" s="284">
        <f t="shared" si="2"/>
        <v>102</v>
      </c>
      <c r="M70" s="285">
        <f t="shared" si="18"/>
        <v>74</v>
      </c>
      <c r="N70" s="406">
        <f t="shared" si="20"/>
        <v>72.549019607843135</v>
      </c>
      <c r="O70" s="285">
        <f t="shared" si="19"/>
        <v>0</v>
      </c>
      <c r="P70" s="378">
        <f t="shared" si="21"/>
        <v>0</v>
      </c>
    </row>
    <row r="71" spans="1:16" s="1" customFormat="1" ht="15" customHeight="1" x14ac:dyDescent="0.25">
      <c r="A71" s="11">
        <v>4</v>
      </c>
      <c r="B71" s="54">
        <v>50170</v>
      </c>
      <c r="C71" s="19" t="s">
        <v>57</v>
      </c>
      <c r="D71" s="222">
        <v>45</v>
      </c>
      <c r="E71" s="70"/>
      <c r="F71" s="70">
        <v>33.333333333333336</v>
      </c>
      <c r="G71" s="70">
        <v>60</v>
      </c>
      <c r="H71" s="70">
        <v>6.666666666666667</v>
      </c>
      <c r="I71" s="43">
        <f t="shared" si="17"/>
        <v>3.7333333333333329</v>
      </c>
      <c r="J71" s="390"/>
      <c r="K71" s="21"/>
      <c r="L71" s="284">
        <f t="shared" ref="L71:L122" si="22">D71</f>
        <v>45</v>
      </c>
      <c r="M71" s="285">
        <f t="shared" si="18"/>
        <v>30</v>
      </c>
      <c r="N71" s="406">
        <f t="shared" si="20"/>
        <v>66.666666666666671</v>
      </c>
      <c r="O71" s="398">
        <f t="shared" si="19"/>
        <v>0</v>
      </c>
      <c r="P71" s="378">
        <f t="shared" si="21"/>
        <v>0</v>
      </c>
    </row>
    <row r="72" spans="1:16" s="1" customFormat="1" ht="15" customHeight="1" x14ac:dyDescent="0.25">
      <c r="A72" s="11">
        <v>5</v>
      </c>
      <c r="B72" s="48">
        <v>50230</v>
      </c>
      <c r="C72" s="19" t="s">
        <v>58</v>
      </c>
      <c r="D72" s="222">
        <v>48</v>
      </c>
      <c r="E72" s="70"/>
      <c r="F72" s="70">
        <v>39.583333333333336</v>
      </c>
      <c r="G72" s="70">
        <v>54.166666666666664</v>
      </c>
      <c r="H72" s="70">
        <v>6.25</v>
      </c>
      <c r="I72" s="43">
        <f t="shared" si="17"/>
        <v>3.6666666666666661</v>
      </c>
      <c r="J72" s="390"/>
      <c r="K72" s="21"/>
      <c r="L72" s="284">
        <f t="shared" si="22"/>
        <v>48</v>
      </c>
      <c r="M72" s="285">
        <f t="shared" si="18"/>
        <v>29</v>
      </c>
      <c r="N72" s="406">
        <f t="shared" si="20"/>
        <v>60.416666666666664</v>
      </c>
      <c r="O72" s="285">
        <f t="shared" si="19"/>
        <v>0</v>
      </c>
      <c r="P72" s="378">
        <f t="shared" si="21"/>
        <v>0</v>
      </c>
    </row>
    <row r="73" spans="1:16" s="1" customFormat="1" ht="15" customHeight="1" x14ac:dyDescent="0.25">
      <c r="A73" s="11">
        <v>6</v>
      </c>
      <c r="B73" s="48">
        <v>50340</v>
      </c>
      <c r="C73" s="19" t="s">
        <v>59</v>
      </c>
      <c r="D73" s="222">
        <v>63</v>
      </c>
      <c r="E73" s="70">
        <v>1.5873015873015872</v>
      </c>
      <c r="F73" s="70">
        <v>47.61904761904762</v>
      </c>
      <c r="G73" s="70">
        <v>44.444444444444443</v>
      </c>
      <c r="H73" s="70">
        <v>6.3492063492063489</v>
      </c>
      <c r="I73" s="43">
        <f t="shared" si="17"/>
        <v>3.5555555555555554</v>
      </c>
      <c r="J73" s="390"/>
      <c r="K73" s="21"/>
      <c r="L73" s="284">
        <f t="shared" si="22"/>
        <v>63</v>
      </c>
      <c r="M73" s="285">
        <f t="shared" si="18"/>
        <v>32</v>
      </c>
      <c r="N73" s="406">
        <f t="shared" si="20"/>
        <v>50.793650793650791</v>
      </c>
      <c r="O73" s="285">
        <f t="shared" si="19"/>
        <v>1</v>
      </c>
      <c r="P73" s="378">
        <f t="shared" si="21"/>
        <v>1.5873015873015872</v>
      </c>
    </row>
    <row r="74" spans="1:16" s="1" customFormat="1" ht="15" customHeight="1" x14ac:dyDescent="0.25">
      <c r="A74" s="11">
        <v>7</v>
      </c>
      <c r="B74" s="48">
        <v>50420</v>
      </c>
      <c r="C74" s="19" t="s">
        <v>60</v>
      </c>
      <c r="D74" s="222">
        <v>44</v>
      </c>
      <c r="E74" s="70"/>
      <c r="F74" s="70">
        <v>25</v>
      </c>
      <c r="G74" s="70">
        <v>65.909090909090907</v>
      </c>
      <c r="H74" s="70">
        <v>9.0909090909090917</v>
      </c>
      <c r="I74" s="43">
        <f t="shared" si="17"/>
        <v>3.8409090909090908</v>
      </c>
      <c r="J74" s="390"/>
      <c r="K74" s="21"/>
      <c r="L74" s="284">
        <f t="shared" si="22"/>
        <v>44</v>
      </c>
      <c r="M74" s="285">
        <f t="shared" si="18"/>
        <v>33</v>
      </c>
      <c r="N74" s="406">
        <f t="shared" si="20"/>
        <v>75</v>
      </c>
      <c r="O74" s="285">
        <f t="shared" si="19"/>
        <v>0</v>
      </c>
      <c r="P74" s="378">
        <f t="shared" si="21"/>
        <v>0</v>
      </c>
    </row>
    <row r="75" spans="1:16" s="1" customFormat="1" ht="15" customHeight="1" x14ac:dyDescent="0.25">
      <c r="A75" s="11">
        <v>8</v>
      </c>
      <c r="B75" s="48">
        <v>50450</v>
      </c>
      <c r="C75" s="19" t="s">
        <v>61</v>
      </c>
      <c r="D75" s="222">
        <v>43</v>
      </c>
      <c r="E75" s="70">
        <v>2.3255813953488373</v>
      </c>
      <c r="F75" s="70">
        <v>48.837209302325583</v>
      </c>
      <c r="G75" s="70">
        <v>46.511627906976742</v>
      </c>
      <c r="H75" s="70">
        <v>2.3255813953488373</v>
      </c>
      <c r="I75" s="43">
        <f t="shared" si="17"/>
        <v>3.4883720930232558</v>
      </c>
      <c r="J75" s="390"/>
      <c r="K75" s="21"/>
      <c r="L75" s="284">
        <f t="shared" si="22"/>
        <v>43</v>
      </c>
      <c r="M75" s="285">
        <f t="shared" si="18"/>
        <v>20.999999999999996</v>
      </c>
      <c r="N75" s="406">
        <f t="shared" si="20"/>
        <v>48.837209302325576</v>
      </c>
      <c r="O75" s="285">
        <f t="shared" si="19"/>
        <v>1</v>
      </c>
      <c r="P75" s="378">
        <f t="shared" si="21"/>
        <v>2.3255813953488373</v>
      </c>
    </row>
    <row r="76" spans="1:16" s="1" customFormat="1" ht="15" customHeight="1" x14ac:dyDescent="0.25">
      <c r="A76" s="11">
        <v>9</v>
      </c>
      <c r="B76" s="48">
        <v>50620</v>
      </c>
      <c r="C76" s="19" t="s">
        <v>62</v>
      </c>
      <c r="D76" s="222">
        <v>45</v>
      </c>
      <c r="E76" s="70"/>
      <c r="F76" s="70">
        <v>55.555555555555557</v>
      </c>
      <c r="G76" s="70">
        <v>35.555555555555557</v>
      </c>
      <c r="H76" s="70">
        <v>8.8888888888888893</v>
      </c>
      <c r="I76" s="43">
        <f t="shared" si="17"/>
        <v>3.5333333333333337</v>
      </c>
      <c r="J76" s="390"/>
      <c r="K76" s="21"/>
      <c r="L76" s="284">
        <f t="shared" si="22"/>
        <v>45</v>
      </c>
      <c r="M76" s="285">
        <f t="shared" si="18"/>
        <v>20</v>
      </c>
      <c r="N76" s="406">
        <f t="shared" si="20"/>
        <v>44.444444444444443</v>
      </c>
      <c r="O76" s="285">
        <f t="shared" si="19"/>
        <v>0</v>
      </c>
      <c r="P76" s="378">
        <f t="shared" si="21"/>
        <v>0</v>
      </c>
    </row>
    <row r="77" spans="1:16" s="1" customFormat="1" ht="15" customHeight="1" x14ac:dyDescent="0.25">
      <c r="A77" s="11">
        <v>10</v>
      </c>
      <c r="B77" s="48">
        <v>50760</v>
      </c>
      <c r="C77" s="19" t="s">
        <v>63</v>
      </c>
      <c r="D77" s="222">
        <v>146</v>
      </c>
      <c r="E77" s="70"/>
      <c r="F77" s="70">
        <v>43.150684931506852</v>
      </c>
      <c r="G77" s="70">
        <v>53.424657534246577</v>
      </c>
      <c r="H77" s="70">
        <v>3.4246575342465753</v>
      </c>
      <c r="I77" s="43">
        <f t="shared" si="17"/>
        <v>3.6027397260273979</v>
      </c>
      <c r="J77" s="390"/>
      <c r="K77" s="21"/>
      <c r="L77" s="284">
        <f t="shared" si="22"/>
        <v>146</v>
      </c>
      <c r="M77" s="285">
        <f t="shared" si="18"/>
        <v>83</v>
      </c>
      <c r="N77" s="406">
        <f t="shared" si="20"/>
        <v>56.849315068493155</v>
      </c>
      <c r="O77" s="285">
        <f t="shared" si="19"/>
        <v>0</v>
      </c>
      <c r="P77" s="378">
        <f t="shared" si="21"/>
        <v>0</v>
      </c>
    </row>
    <row r="78" spans="1:16" s="1" customFormat="1" ht="15" customHeight="1" x14ac:dyDescent="0.25">
      <c r="A78" s="11">
        <v>11</v>
      </c>
      <c r="B78" s="48">
        <v>50780</v>
      </c>
      <c r="C78" s="19" t="s">
        <v>64</v>
      </c>
      <c r="D78" s="222">
        <v>60</v>
      </c>
      <c r="E78" s="70"/>
      <c r="F78" s="70">
        <v>53.333333333333336</v>
      </c>
      <c r="G78" s="70">
        <v>43.333333333333336</v>
      </c>
      <c r="H78" s="70">
        <v>3.3333333333333335</v>
      </c>
      <c r="I78" s="43">
        <f t="shared" si="17"/>
        <v>3.5000000000000004</v>
      </c>
      <c r="J78" s="390"/>
      <c r="K78" s="21"/>
      <c r="L78" s="284">
        <f t="shared" si="22"/>
        <v>60</v>
      </c>
      <c r="M78" s="285">
        <f t="shared" si="18"/>
        <v>28.000000000000004</v>
      </c>
      <c r="N78" s="406">
        <f t="shared" si="20"/>
        <v>46.666666666666671</v>
      </c>
      <c r="O78" s="398">
        <f t="shared" si="19"/>
        <v>0</v>
      </c>
      <c r="P78" s="378">
        <f t="shared" si="21"/>
        <v>0</v>
      </c>
    </row>
    <row r="79" spans="1:16" s="1" customFormat="1" ht="15" customHeight="1" x14ac:dyDescent="0.25">
      <c r="A79" s="11">
        <v>12</v>
      </c>
      <c r="B79" s="48">
        <v>50930</v>
      </c>
      <c r="C79" s="19" t="s">
        <v>65</v>
      </c>
      <c r="D79" s="222">
        <v>50</v>
      </c>
      <c r="E79" s="70"/>
      <c r="F79" s="70">
        <v>34</v>
      </c>
      <c r="G79" s="70">
        <v>56</v>
      </c>
      <c r="H79" s="70">
        <v>10</v>
      </c>
      <c r="I79" s="43">
        <f t="shared" si="17"/>
        <v>3.76</v>
      </c>
      <c r="J79" s="390"/>
      <c r="K79" s="21"/>
      <c r="L79" s="284">
        <f t="shared" si="22"/>
        <v>50</v>
      </c>
      <c r="M79" s="285">
        <f t="shared" si="18"/>
        <v>33</v>
      </c>
      <c r="N79" s="406">
        <f t="shared" si="20"/>
        <v>66</v>
      </c>
      <c r="O79" s="285">
        <f t="shared" si="19"/>
        <v>0</v>
      </c>
      <c r="P79" s="378">
        <f t="shared" si="21"/>
        <v>0</v>
      </c>
    </row>
    <row r="80" spans="1:16" s="1" customFormat="1" ht="15" customHeight="1" x14ac:dyDescent="0.25">
      <c r="A80" s="15">
        <v>13</v>
      </c>
      <c r="B80" s="50">
        <v>51370</v>
      </c>
      <c r="C80" s="22" t="s">
        <v>66</v>
      </c>
      <c r="D80" s="222">
        <v>79</v>
      </c>
      <c r="E80" s="83"/>
      <c r="F80" s="83">
        <v>36.708860759493668</v>
      </c>
      <c r="G80" s="83">
        <v>56.962025316455694</v>
      </c>
      <c r="H80" s="84">
        <v>6.3291139240506329</v>
      </c>
      <c r="I80" s="46">
        <f t="shared" si="17"/>
        <v>3.6962025316455698</v>
      </c>
      <c r="J80" s="390"/>
      <c r="K80" s="21"/>
      <c r="L80" s="284">
        <f t="shared" si="22"/>
        <v>79</v>
      </c>
      <c r="M80" s="285">
        <f t="shared" si="18"/>
        <v>50</v>
      </c>
      <c r="N80" s="406">
        <f t="shared" si="20"/>
        <v>63.291139240506325</v>
      </c>
      <c r="O80" s="285">
        <f t="shared" si="19"/>
        <v>0</v>
      </c>
      <c r="P80" s="378">
        <f t="shared" si="21"/>
        <v>0</v>
      </c>
    </row>
    <row r="81" spans="1:18" s="1" customFormat="1" ht="15" customHeight="1" thickBot="1" x14ac:dyDescent="0.3">
      <c r="A81" s="15">
        <v>14</v>
      </c>
      <c r="B81" s="50">
        <v>51400</v>
      </c>
      <c r="C81" s="22" t="s">
        <v>140</v>
      </c>
      <c r="D81" s="71">
        <v>82</v>
      </c>
      <c r="E81" s="72"/>
      <c r="F81" s="72">
        <v>41.463414634146339</v>
      </c>
      <c r="G81" s="72">
        <v>54.878048780487802</v>
      </c>
      <c r="H81" s="78">
        <v>3.6585365853658538</v>
      </c>
      <c r="I81" s="46">
        <f t="shared" si="17"/>
        <v>3.6219512195121952</v>
      </c>
      <c r="J81" s="390"/>
      <c r="K81" s="21"/>
      <c r="L81" s="289">
        <f t="shared" si="22"/>
        <v>82</v>
      </c>
      <c r="M81" s="290">
        <f t="shared" si="18"/>
        <v>48</v>
      </c>
      <c r="N81" s="407">
        <f t="shared" si="20"/>
        <v>58.536585365853654</v>
      </c>
      <c r="O81" s="290">
        <f t="shared" si="19"/>
        <v>0</v>
      </c>
      <c r="P81" s="379">
        <f t="shared" si="21"/>
        <v>0</v>
      </c>
    </row>
    <row r="82" spans="1:18" s="1" customFormat="1" ht="15" customHeight="1" thickBot="1" x14ac:dyDescent="0.3">
      <c r="A82" s="35"/>
      <c r="B82" s="51"/>
      <c r="C82" s="37" t="s">
        <v>106</v>
      </c>
      <c r="D82" s="36">
        <f>SUM(D83:D112)</f>
        <v>2021</v>
      </c>
      <c r="E82" s="38">
        <v>5.0839129328304358</v>
      </c>
      <c r="F82" s="38">
        <v>51.903677197057618</v>
      </c>
      <c r="G82" s="38">
        <v>38.207902652948114</v>
      </c>
      <c r="H82" s="38">
        <v>4.8045072171638328</v>
      </c>
      <c r="I82" s="39">
        <f>AVERAGE(I83:I112)</f>
        <v>3.4273300415444532</v>
      </c>
      <c r="J82" s="391"/>
      <c r="K82" s="21"/>
      <c r="L82" s="384">
        <f t="shared" si="22"/>
        <v>2021</v>
      </c>
      <c r="M82" s="385">
        <f>SUM(M83:M112)</f>
        <v>881</v>
      </c>
      <c r="N82" s="386">
        <f t="shared" si="20"/>
        <v>43.012409870111945</v>
      </c>
      <c r="O82" s="385">
        <f>SUM(O83:O112)</f>
        <v>96</v>
      </c>
      <c r="P82" s="387">
        <f t="shared" si="21"/>
        <v>5.0839129328304358</v>
      </c>
    </row>
    <row r="83" spans="1:18" s="1" customFormat="1" ht="15" customHeight="1" x14ac:dyDescent="0.25">
      <c r="A83" s="59">
        <v>1</v>
      </c>
      <c r="B83" s="53">
        <v>60010</v>
      </c>
      <c r="C83" s="19" t="s">
        <v>68</v>
      </c>
      <c r="D83" s="222">
        <v>34</v>
      </c>
      <c r="E83" s="75">
        <v>5.882352941176471</v>
      </c>
      <c r="F83" s="75">
        <v>50</v>
      </c>
      <c r="G83" s="75">
        <v>44.117647058823529</v>
      </c>
      <c r="H83" s="75"/>
      <c r="I83" s="43">
        <f t="shared" ref="I83:I112" si="23">(E83*2+F83*3+G83*4+H83*5)/100</f>
        <v>3.3823529411764706</v>
      </c>
      <c r="J83" s="390"/>
      <c r="K83" s="21"/>
      <c r="L83" s="279">
        <f t="shared" si="22"/>
        <v>34</v>
      </c>
      <c r="M83" s="280">
        <f t="shared" ref="M83:M91" si="24">N83*L83/100</f>
        <v>15</v>
      </c>
      <c r="N83" s="405">
        <f t="shared" si="20"/>
        <v>44.117647058823529</v>
      </c>
      <c r="O83" s="280">
        <f t="shared" ref="O83:O91" si="25">P83*L83/100</f>
        <v>2</v>
      </c>
      <c r="P83" s="377">
        <f t="shared" si="21"/>
        <v>5.882352941176471</v>
      </c>
    </row>
    <row r="84" spans="1:18" s="1" customFormat="1" ht="15" customHeight="1" x14ac:dyDescent="0.25">
      <c r="A84" s="23">
        <v>2</v>
      </c>
      <c r="B84" s="48">
        <v>60020</v>
      </c>
      <c r="C84" s="19" t="s">
        <v>69</v>
      </c>
      <c r="D84" s="222">
        <v>14</v>
      </c>
      <c r="E84" s="70"/>
      <c r="F84" s="70">
        <v>57.142857142857146</v>
      </c>
      <c r="G84" s="70">
        <v>35.714285714285715</v>
      </c>
      <c r="H84" s="70">
        <v>7.1428571428571432</v>
      </c>
      <c r="I84" s="43">
        <f t="shared" si="23"/>
        <v>3.5000000000000004</v>
      </c>
      <c r="J84" s="390"/>
      <c r="K84" s="21"/>
      <c r="L84" s="284">
        <f t="shared" si="22"/>
        <v>14</v>
      </c>
      <c r="M84" s="285">
        <f t="shared" si="24"/>
        <v>6</v>
      </c>
      <c r="N84" s="406">
        <f t="shared" si="20"/>
        <v>42.857142857142861</v>
      </c>
      <c r="O84" s="285">
        <f t="shared" si="25"/>
        <v>0</v>
      </c>
      <c r="P84" s="378">
        <f t="shared" si="21"/>
        <v>0</v>
      </c>
    </row>
    <row r="85" spans="1:18" s="1" customFormat="1" ht="15" customHeight="1" x14ac:dyDescent="0.25">
      <c r="A85" s="23">
        <v>3</v>
      </c>
      <c r="B85" s="48">
        <v>60050</v>
      </c>
      <c r="C85" s="19" t="s">
        <v>70</v>
      </c>
      <c r="D85" s="222">
        <v>62</v>
      </c>
      <c r="E85" s="70">
        <v>1.6129032258064515</v>
      </c>
      <c r="F85" s="70">
        <v>61.29032258064516</v>
      </c>
      <c r="G85" s="70">
        <v>32.258064516129032</v>
      </c>
      <c r="H85" s="70">
        <v>4.838709677419355</v>
      </c>
      <c r="I85" s="43">
        <f t="shared" si="23"/>
        <v>3.403225806451613</v>
      </c>
      <c r="J85" s="390"/>
      <c r="K85" s="21"/>
      <c r="L85" s="284">
        <f t="shared" si="22"/>
        <v>62</v>
      </c>
      <c r="M85" s="285">
        <f t="shared" si="24"/>
        <v>23</v>
      </c>
      <c r="N85" s="406">
        <f t="shared" si="20"/>
        <v>37.096774193548384</v>
      </c>
      <c r="O85" s="285">
        <f t="shared" si="25"/>
        <v>1</v>
      </c>
      <c r="P85" s="378">
        <f t="shared" si="21"/>
        <v>1.6129032258064515</v>
      </c>
    </row>
    <row r="86" spans="1:18" s="1" customFormat="1" ht="15" customHeight="1" x14ac:dyDescent="0.25">
      <c r="A86" s="23">
        <v>4</v>
      </c>
      <c r="B86" s="48">
        <v>60070</v>
      </c>
      <c r="C86" s="19" t="s">
        <v>71</v>
      </c>
      <c r="D86" s="222">
        <v>71</v>
      </c>
      <c r="E86" s="70">
        <v>5.6338028169014081</v>
      </c>
      <c r="F86" s="70">
        <v>39.436619718309856</v>
      </c>
      <c r="G86" s="70">
        <v>49.29577464788732</v>
      </c>
      <c r="H86" s="70">
        <v>5.6338028169014081</v>
      </c>
      <c r="I86" s="43">
        <f t="shared" si="23"/>
        <v>3.5492957746478875</v>
      </c>
      <c r="J86" s="390"/>
      <c r="K86" s="21"/>
      <c r="L86" s="284">
        <f t="shared" si="22"/>
        <v>71</v>
      </c>
      <c r="M86" s="285">
        <f t="shared" si="24"/>
        <v>38.999999999999993</v>
      </c>
      <c r="N86" s="406">
        <f t="shared" si="20"/>
        <v>54.929577464788728</v>
      </c>
      <c r="O86" s="285">
        <f t="shared" si="25"/>
        <v>4</v>
      </c>
      <c r="P86" s="378">
        <f t="shared" si="21"/>
        <v>5.6338028169014081</v>
      </c>
    </row>
    <row r="87" spans="1:18" s="1" customFormat="1" ht="15" customHeight="1" x14ac:dyDescent="0.25">
      <c r="A87" s="23">
        <v>5</v>
      </c>
      <c r="B87" s="48">
        <v>60180</v>
      </c>
      <c r="C87" s="19" t="s">
        <v>72</v>
      </c>
      <c r="D87" s="222">
        <v>64</v>
      </c>
      <c r="E87" s="70"/>
      <c r="F87" s="70">
        <v>56.25</v>
      </c>
      <c r="G87" s="70">
        <v>40.625</v>
      </c>
      <c r="H87" s="70">
        <v>3.125</v>
      </c>
      <c r="I87" s="43">
        <f t="shared" si="23"/>
        <v>3.46875</v>
      </c>
      <c r="J87" s="390"/>
      <c r="K87" s="21"/>
      <c r="L87" s="284">
        <f t="shared" si="22"/>
        <v>64</v>
      </c>
      <c r="M87" s="285">
        <f t="shared" si="24"/>
        <v>28</v>
      </c>
      <c r="N87" s="406">
        <f t="shared" si="20"/>
        <v>43.75</v>
      </c>
      <c r="O87" s="285">
        <f t="shared" si="25"/>
        <v>0</v>
      </c>
      <c r="P87" s="378">
        <f t="shared" si="21"/>
        <v>0</v>
      </c>
    </row>
    <row r="88" spans="1:18" s="1" customFormat="1" ht="15" customHeight="1" x14ac:dyDescent="0.25">
      <c r="A88" s="23">
        <v>6</v>
      </c>
      <c r="B88" s="48">
        <v>60240</v>
      </c>
      <c r="C88" s="19" t="s">
        <v>73</v>
      </c>
      <c r="D88" s="222">
        <v>56</v>
      </c>
      <c r="E88" s="70">
        <v>1.7857142857142858</v>
      </c>
      <c r="F88" s="70">
        <v>69.642857142857139</v>
      </c>
      <c r="G88" s="70">
        <v>26.785714285714285</v>
      </c>
      <c r="H88" s="70">
        <v>1.7857142857142858</v>
      </c>
      <c r="I88" s="43">
        <f t="shared" si="23"/>
        <v>3.2857142857142856</v>
      </c>
      <c r="J88" s="390"/>
      <c r="K88" s="21"/>
      <c r="L88" s="284">
        <f t="shared" si="22"/>
        <v>56</v>
      </c>
      <c r="M88" s="285">
        <f t="shared" si="24"/>
        <v>16</v>
      </c>
      <c r="N88" s="406">
        <f t="shared" si="20"/>
        <v>28.571428571428569</v>
      </c>
      <c r="O88" s="398">
        <f t="shared" si="25"/>
        <v>1</v>
      </c>
      <c r="P88" s="378">
        <f t="shared" si="21"/>
        <v>1.7857142857142858</v>
      </c>
    </row>
    <row r="89" spans="1:18" s="1" customFormat="1" ht="15" customHeight="1" x14ac:dyDescent="0.25">
      <c r="A89" s="23">
        <v>7</v>
      </c>
      <c r="B89" s="48">
        <v>60560</v>
      </c>
      <c r="C89" s="19" t="s">
        <v>74</v>
      </c>
      <c r="D89" s="222">
        <v>17</v>
      </c>
      <c r="E89" s="70">
        <v>5.882352941176471</v>
      </c>
      <c r="F89" s="70">
        <v>29.411764705882351</v>
      </c>
      <c r="G89" s="70">
        <v>64.705882352941174</v>
      </c>
      <c r="H89" s="70"/>
      <c r="I89" s="43">
        <f t="shared" si="23"/>
        <v>3.5882352941176467</v>
      </c>
      <c r="J89" s="390"/>
      <c r="K89" s="21"/>
      <c r="L89" s="284">
        <f t="shared" si="22"/>
        <v>17</v>
      </c>
      <c r="M89" s="285">
        <f t="shared" si="24"/>
        <v>11</v>
      </c>
      <c r="N89" s="406">
        <f t="shared" si="20"/>
        <v>64.705882352941174</v>
      </c>
      <c r="O89" s="285">
        <f t="shared" si="25"/>
        <v>1</v>
      </c>
      <c r="P89" s="378">
        <f t="shared" si="21"/>
        <v>5.882352941176471</v>
      </c>
    </row>
    <row r="90" spans="1:18" s="1" customFormat="1" ht="15" customHeight="1" x14ac:dyDescent="0.25">
      <c r="A90" s="23">
        <v>8</v>
      </c>
      <c r="B90" s="48">
        <v>60660</v>
      </c>
      <c r="C90" s="19" t="s">
        <v>75</v>
      </c>
      <c r="D90" s="222">
        <v>30</v>
      </c>
      <c r="E90" s="70">
        <v>10</v>
      </c>
      <c r="F90" s="70">
        <v>70</v>
      </c>
      <c r="G90" s="70">
        <v>16.666666666666668</v>
      </c>
      <c r="H90" s="70">
        <v>3.3333333333333335</v>
      </c>
      <c r="I90" s="43">
        <f t="shared" si="23"/>
        <v>3.1333333333333337</v>
      </c>
      <c r="J90" s="390"/>
      <c r="K90" s="21"/>
      <c r="L90" s="284">
        <f t="shared" si="22"/>
        <v>30</v>
      </c>
      <c r="M90" s="285">
        <f t="shared" si="24"/>
        <v>6</v>
      </c>
      <c r="N90" s="406">
        <f t="shared" si="20"/>
        <v>20</v>
      </c>
      <c r="O90" s="398">
        <f t="shared" si="25"/>
        <v>3</v>
      </c>
      <c r="P90" s="378">
        <f t="shared" si="21"/>
        <v>10</v>
      </c>
      <c r="R90" s="61"/>
    </row>
    <row r="91" spans="1:18" s="1" customFormat="1" ht="15" customHeight="1" x14ac:dyDescent="0.25">
      <c r="A91" s="23">
        <v>9</v>
      </c>
      <c r="B91" s="55">
        <v>60001</v>
      </c>
      <c r="C91" s="14" t="s">
        <v>67</v>
      </c>
      <c r="D91" s="222">
        <v>65</v>
      </c>
      <c r="E91" s="70">
        <v>46.153846153846153</v>
      </c>
      <c r="F91" s="70">
        <v>41.53846153846154</v>
      </c>
      <c r="G91" s="70">
        <v>7.6923076923076925</v>
      </c>
      <c r="H91" s="70">
        <v>4.615384615384615</v>
      </c>
      <c r="I91" s="43">
        <f t="shared" si="23"/>
        <v>2.7076923076923078</v>
      </c>
      <c r="J91" s="390"/>
      <c r="K91" s="21"/>
      <c r="L91" s="284">
        <f t="shared" si="22"/>
        <v>65</v>
      </c>
      <c r="M91" s="285">
        <f t="shared" si="24"/>
        <v>7.9999999999999991</v>
      </c>
      <c r="N91" s="406">
        <f t="shared" si="20"/>
        <v>12.307692307692307</v>
      </c>
      <c r="O91" s="398">
        <f t="shared" si="25"/>
        <v>30</v>
      </c>
      <c r="P91" s="378">
        <f t="shared" si="21"/>
        <v>46.153846153846153</v>
      </c>
    </row>
    <row r="92" spans="1:18" s="1" customFormat="1" ht="15" customHeight="1" x14ac:dyDescent="0.25">
      <c r="A92" s="23">
        <v>10</v>
      </c>
      <c r="B92" s="48">
        <v>60850</v>
      </c>
      <c r="C92" s="19" t="s">
        <v>77</v>
      </c>
      <c r="D92" s="222">
        <v>50</v>
      </c>
      <c r="E92" s="70">
        <v>2</v>
      </c>
      <c r="F92" s="70">
        <v>36</v>
      </c>
      <c r="G92" s="70">
        <v>56</v>
      </c>
      <c r="H92" s="70">
        <v>6</v>
      </c>
      <c r="I92" s="43">
        <f t="shared" si="23"/>
        <v>3.66</v>
      </c>
      <c r="J92" s="390"/>
      <c r="K92" s="21"/>
      <c r="L92" s="284">
        <f t="shared" si="22"/>
        <v>50</v>
      </c>
      <c r="M92" s="285">
        <f t="shared" ref="M92:M112" si="26">N92*L92/100</f>
        <v>31</v>
      </c>
      <c r="N92" s="406">
        <f t="shared" si="20"/>
        <v>62</v>
      </c>
      <c r="O92" s="285">
        <f t="shared" ref="O92:O112" si="27">P92*L92/100</f>
        <v>1</v>
      </c>
      <c r="P92" s="378">
        <f t="shared" si="21"/>
        <v>2</v>
      </c>
    </row>
    <row r="93" spans="1:18" s="1" customFormat="1" ht="15" customHeight="1" x14ac:dyDescent="0.25">
      <c r="A93" s="23">
        <v>11</v>
      </c>
      <c r="B93" s="48">
        <v>60910</v>
      </c>
      <c r="C93" s="19" t="s">
        <v>78</v>
      </c>
      <c r="D93" s="222">
        <v>51</v>
      </c>
      <c r="E93" s="70"/>
      <c r="F93" s="70">
        <v>50.980392156862742</v>
      </c>
      <c r="G93" s="70">
        <v>49.019607843137258</v>
      </c>
      <c r="H93" s="70"/>
      <c r="I93" s="43">
        <f t="shared" si="23"/>
        <v>3.4901960784313726</v>
      </c>
      <c r="J93" s="390"/>
      <c r="K93" s="21"/>
      <c r="L93" s="284">
        <f t="shared" si="22"/>
        <v>51</v>
      </c>
      <c r="M93" s="285">
        <f t="shared" si="26"/>
        <v>25</v>
      </c>
      <c r="N93" s="406">
        <f t="shared" si="20"/>
        <v>49.019607843137258</v>
      </c>
      <c r="O93" s="285">
        <f t="shared" si="27"/>
        <v>0</v>
      </c>
      <c r="P93" s="378">
        <f t="shared" si="21"/>
        <v>0</v>
      </c>
    </row>
    <row r="94" spans="1:18" s="1" customFormat="1" ht="15" customHeight="1" x14ac:dyDescent="0.25">
      <c r="A94" s="23">
        <v>12</v>
      </c>
      <c r="B94" s="48">
        <v>60980</v>
      </c>
      <c r="C94" s="19" t="s">
        <v>79</v>
      </c>
      <c r="D94" s="222">
        <v>55</v>
      </c>
      <c r="E94" s="70">
        <v>1.8181818181818181</v>
      </c>
      <c r="F94" s="70">
        <v>45.454545454545453</v>
      </c>
      <c r="G94" s="70">
        <v>47.272727272727273</v>
      </c>
      <c r="H94" s="70">
        <v>5.4545454545454541</v>
      </c>
      <c r="I94" s="43">
        <f t="shared" si="23"/>
        <v>3.5636363636363639</v>
      </c>
      <c r="J94" s="390"/>
      <c r="K94" s="21"/>
      <c r="L94" s="284">
        <f t="shared" si="22"/>
        <v>55</v>
      </c>
      <c r="M94" s="285">
        <f t="shared" si="26"/>
        <v>29</v>
      </c>
      <c r="N94" s="406">
        <f t="shared" si="20"/>
        <v>52.727272727272727</v>
      </c>
      <c r="O94" s="285">
        <f t="shared" si="27"/>
        <v>1</v>
      </c>
      <c r="P94" s="378">
        <f t="shared" si="21"/>
        <v>1.8181818181818181</v>
      </c>
    </row>
    <row r="95" spans="1:18" s="1" customFormat="1" ht="15" customHeight="1" x14ac:dyDescent="0.25">
      <c r="A95" s="23">
        <v>13</v>
      </c>
      <c r="B95" s="48">
        <v>61080</v>
      </c>
      <c r="C95" s="19" t="s">
        <v>80</v>
      </c>
      <c r="D95" s="222">
        <v>108</v>
      </c>
      <c r="E95" s="70">
        <v>2.7777777777777777</v>
      </c>
      <c r="F95" s="70">
        <v>62.037037037037038</v>
      </c>
      <c r="G95" s="70">
        <v>33.333333333333336</v>
      </c>
      <c r="H95" s="70">
        <v>1.8518518518518519</v>
      </c>
      <c r="I95" s="43">
        <f t="shared" si="23"/>
        <v>3.3425925925925926</v>
      </c>
      <c r="J95" s="390"/>
      <c r="K95" s="21"/>
      <c r="L95" s="284">
        <f t="shared" si="22"/>
        <v>108</v>
      </c>
      <c r="M95" s="285">
        <f t="shared" si="26"/>
        <v>38.000000000000007</v>
      </c>
      <c r="N95" s="406">
        <f t="shared" si="20"/>
        <v>35.18518518518519</v>
      </c>
      <c r="O95" s="285">
        <f t="shared" si="27"/>
        <v>3</v>
      </c>
      <c r="P95" s="378">
        <f t="shared" si="21"/>
        <v>2.7777777777777777</v>
      </c>
    </row>
    <row r="96" spans="1:18" s="1" customFormat="1" ht="15" customHeight="1" x14ac:dyDescent="0.25">
      <c r="A96" s="23">
        <v>14</v>
      </c>
      <c r="B96" s="48">
        <v>61150</v>
      </c>
      <c r="C96" s="19" t="s">
        <v>81</v>
      </c>
      <c r="D96" s="222">
        <v>37</v>
      </c>
      <c r="E96" s="70"/>
      <c r="F96" s="70">
        <v>51.351351351351354</v>
      </c>
      <c r="G96" s="70">
        <v>45.945945945945944</v>
      </c>
      <c r="H96" s="70">
        <v>2.7027027027027026</v>
      </c>
      <c r="I96" s="43">
        <f t="shared" si="23"/>
        <v>3.5135135135135132</v>
      </c>
      <c r="J96" s="390"/>
      <c r="K96" s="21"/>
      <c r="L96" s="284">
        <f t="shared" si="22"/>
        <v>37</v>
      </c>
      <c r="M96" s="285">
        <f t="shared" si="26"/>
        <v>18</v>
      </c>
      <c r="N96" s="406">
        <f t="shared" si="20"/>
        <v>48.648648648648646</v>
      </c>
      <c r="O96" s="285">
        <f t="shared" si="27"/>
        <v>0</v>
      </c>
      <c r="P96" s="378">
        <f t="shared" si="21"/>
        <v>0</v>
      </c>
    </row>
    <row r="97" spans="1:16" s="1" customFormat="1" ht="15" customHeight="1" x14ac:dyDescent="0.25">
      <c r="A97" s="23">
        <v>15</v>
      </c>
      <c r="B97" s="48">
        <v>61210</v>
      </c>
      <c r="C97" s="19" t="s">
        <v>82</v>
      </c>
      <c r="D97" s="222">
        <v>42</v>
      </c>
      <c r="E97" s="70">
        <v>11.904761904761905</v>
      </c>
      <c r="F97" s="70">
        <v>71.428571428571431</v>
      </c>
      <c r="G97" s="70">
        <v>16.666666666666668</v>
      </c>
      <c r="H97" s="70"/>
      <c r="I97" s="43">
        <f t="shared" si="23"/>
        <v>3.0476190476190474</v>
      </c>
      <c r="J97" s="390"/>
      <c r="K97" s="21"/>
      <c r="L97" s="284">
        <f t="shared" si="22"/>
        <v>42</v>
      </c>
      <c r="M97" s="285">
        <f t="shared" si="26"/>
        <v>7</v>
      </c>
      <c r="N97" s="406">
        <f t="shared" si="20"/>
        <v>16.666666666666668</v>
      </c>
      <c r="O97" s="285">
        <f t="shared" si="27"/>
        <v>5</v>
      </c>
      <c r="P97" s="378">
        <f t="shared" si="21"/>
        <v>11.904761904761905</v>
      </c>
    </row>
    <row r="98" spans="1:16" s="1" customFormat="1" ht="15" customHeight="1" x14ac:dyDescent="0.25">
      <c r="A98" s="23">
        <v>16</v>
      </c>
      <c r="B98" s="48">
        <v>61290</v>
      </c>
      <c r="C98" s="19" t="s">
        <v>83</v>
      </c>
      <c r="D98" s="222">
        <v>59</v>
      </c>
      <c r="E98" s="70">
        <v>8.4745762711864412</v>
      </c>
      <c r="F98" s="70">
        <v>81.355932203389827</v>
      </c>
      <c r="G98" s="70">
        <v>10.169491525423728</v>
      </c>
      <c r="H98" s="70"/>
      <c r="I98" s="43">
        <f t="shared" si="23"/>
        <v>3.0169491525423724</v>
      </c>
      <c r="J98" s="390"/>
      <c r="K98" s="21"/>
      <c r="L98" s="284">
        <f t="shared" si="22"/>
        <v>59</v>
      </c>
      <c r="M98" s="285">
        <f t="shared" si="26"/>
        <v>6</v>
      </c>
      <c r="N98" s="406">
        <f t="shared" si="20"/>
        <v>10.169491525423728</v>
      </c>
      <c r="O98" s="285">
        <f t="shared" si="27"/>
        <v>5.0000000000000009</v>
      </c>
      <c r="P98" s="378">
        <f t="shared" si="21"/>
        <v>8.4745762711864412</v>
      </c>
    </row>
    <row r="99" spans="1:16" s="1" customFormat="1" ht="15" customHeight="1" x14ac:dyDescent="0.25">
      <c r="A99" s="23">
        <v>17</v>
      </c>
      <c r="B99" s="48">
        <v>61340</v>
      </c>
      <c r="C99" s="19" t="s">
        <v>84</v>
      </c>
      <c r="D99" s="222">
        <v>82</v>
      </c>
      <c r="E99" s="70">
        <v>12.195121951219512</v>
      </c>
      <c r="F99" s="70">
        <v>62.195121951219512</v>
      </c>
      <c r="G99" s="70">
        <v>21.951219512195124</v>
      </c>
      <c r="H99" s="70">
        <v>3.6585365853658538</v>
      </c>
      <c r="I99" s="43">
        <f t="shared" si="23"/>
        <v>3.1707317073170738</v>
      </c>
      <c r="J99" s="390"/>
      <c r="K99" s="21"/>
      <c r="L99" s="284">
        <f t="shared" si="22"/>
        <v>82</v>
      </c>
      <c r="M99" s="285">
        <f t="shared" si="26"/>
        <v>21.000000000000004</v>
      </c>
      <c r="N99" s="406">
        <f t="shared" si="20"/>
        <v>25.609756097560979</v>
      </c>
      <c r="O99" s="285">
        <f t="shared" si="27"/>
        <v>10</v>
      </c>
      <c r="P99" s="378">
        <f t="shared" si="21"/>
        <v>12.195121951219512</v>
      </c>
    </row>
    <row r="100" spans="1:16" s="1" customFormat="1" ht="15" customHeight="1" x14ac:dyDescent="0.25">
      <c r="A100" s="23">
        <v>18</v>
      </c>
      <c r="B100" s="48">
        <v>61390</v>
      </c>
      <c r="C100" s="19" t="s">
        <v>85</v>
      </c>
      <c r="D100" s="222">
        <v>22</v>
      </c>
      <c r="E100" s="70"/>
      <c r="F100" s="70">
        <v>50</v>
      </c>
      <c r="G100" s="70">
        <v>40.909090909090907</v>
      </c>
      <c r="H100" s="70">
        <v>9.0909090909090917</v>
      </c>
      <c r="I100" s="43">
        <f t="shared" si="23"/>
        <v>3.5909090909090908</v>
      </c>
      <c r="J100" s="390"/>
      <c r="K100" s="21"/>
      <c r="L100" s="284">
        <f t="shared" si="22"/>
        <v>22</v>
      </c>
      <c r="M100" s="285">
        <f t="shared" si="26"/>
        <v>11</v>
      </c>
      <c r="N100" s="406">
        <f t="shared" si="20"/>
        <v>50</v>
      </c>
      <c r="O100" s="285">
        <f t="shared" si="27"/>
        <v>0</v>
      </c>
      <c r="P100" s="378">
        <f t="shared" si="21"/>
        <v>0</v>
      </c>
    </row>
    <row r="101" spans="1:16" s="1" customFormat="1" ht="15" customHeight="1" x14ac:dyDescent="0.25">
      <c r="A101" s="59">
        <v>19</v>
      </c>
      <c r="B101" s="48">
        <v>61410</v>
      </c>
      <c r="C101" s="19" t="s">
        <v>86</v>
      </c>
      <c r="D101" s="222">
        <v>44</v>
      </c>
      <c r="E101" s="70">
        <v>2.2727272727272729</v>
      </c>
      <c r="F101" s="70">
        <v>45.454545454545453</v>
      </c>
      <c r="G101" s="70">
        <v>52.272727272727273</v>
      </c>
      <c r="H101" s="70"/>
      <c r="I101" s="43">
        <f t="shared" si="23"/>
        <v>3.5</v>
      </c>
      <c r="J101" s="390"/>
      <c r="K101" s="21"/>
      <c r="L101" s="284">
        <f t="shared" si="22"/>
        <v>44</v>
      </c>
      <c r="M101" s="285">
        <f t="shared" si="26"/>
        <v>23</v>
      </c>
      <c r="N101" s="406">
        <f t="shared" si="20"/>
        <v>52.272727272727273</v>
      </c>
      <c r="O101" s="285">
        <f t="shared" si="27"/>
        <v>1.0000000000000002</v>
      </c>
      <c r="P101" s="378">
        <f t="shared" si="21"/>
        <v>2.2727272727272729</v>
      </c>
    </row>
    <row r="102" spans="1:16" s="1" customFormat="1" ht="15" customHeight="1" x14ac:dyDescent="0.25">
      <c r="A102" s="16">
        <v>20</v>
      </c>
      <c r="B102" s="48">
        <v>61430</v>
      </c>
      <c r="C102" s="19" t="s">
        <v>114</v>
      </c>
      <c r="D102" s="222">
        <v>142</v>
      </c>
      <c r="E102" s="70">
        <v>2.112676056338028</v>
      </c>
      <c r="F102" s="70">
        <v>48.591549295774648</v>
      </c>
      <c r="G102" s="70">
        <v>39.436619718309856</v>
      </c>
      <c r="H102" s="70">
        <v>9.8591549295774641</v>
      </c>
      <c r="I102" s="43">
        <f t="shared" si="23"/>
        <v>3.5704225352112671</v>
      </c>
      <c r="J102" s="390"/>
      <c r="K102" s="21"/>
      <c r="L102" s="284">
        <f t="shared" si="22"/>
        <v>142</v>
      </c>
      <c r="M102" s="285">
        <f t="shared" si="26"/>
        <v>69.999999999999986</v>
      </c>
      <c r="N102" s="406">
        <f t="shared" si="20"/>
        <v>49.29577464788732</v>
      </c>
      <c r="O102" s="285">
        <f t="shared" si="27"/>
        <v>3</v>
      </c>
      <c r="P102" s="378">
        <f t="shared" si="21"/>
        <v>2.112676056338028</v>
      </c>
    </row>
    <row r="103" spans="1:16" s="1" customFormat="1" ht="15" customHeight="1" x14ac:dyDescent="0.25">
      <c r="A103" s="11">
        <v>21</v>
      </c>
      <c r="B103" s="48">
        <v>61440</v>
      </c>
      <c r="C103" s="19" t="s">
        <v>87</v>
      </c>
      <c r="D103" s="222">
        <v>84</v>
      </c>
      <c r="E103" s="70">
        <v>2.3809523809523809</v>
      </c>
      <c r="F103" s="70">
        <v>53.571428571428569</v>
      </c>
      <c r="G103" s="70">
        <v>39.285714285714285</v>
      </c>
      <c r="H103" s="70">
        <v>4.7619047619047619</v>
      </c>
      <c r="I103" s="43">
        <f t="shared" si="23"/>
        <v>3.464285714285714</v>
      </c>
      <c r="J103" s="390"/>
      <c r="K103" s="21"/>
      <c r="L103" s="284">
        <f t="shared" si="22"/>
        <v>84</v>
      </c>
      <c r="M103" s="285">
        <f t="shared" si="26"/>
        <v>36.999999999999993</v>
      </c>
      <c r="N103" s="406">
        <f t="shared" si="20"/>
        <v>44.047619047619044</v>
      </c>
      <c r="O103" s="285">
        <f t="shared" si="27"/>
        <v>2</v>
      </c>
      <c r="P103" s="378">
        <f t="shared" si="21"/>
        <v>2.3809523809523809</v>
      </c>
    </row>
    <row r="104" spans="1:16" s="1" customFormat="1" ht="15" customHeight="1" x14ac:dyDescent="0.25">
      <c r="A104" s="11">
        <v>22</v>
      </c>
      <c r="B104" s="48">
        <v>61450</v>
      </c>
      <c r="C104" s="19" t="s">
        <v>115</v>
      </c>
      <c r="D104" s="222">
        <v>85</v>
      </c>
      <c r="E104" s="70">
        <v>2.3529411764705883</v>
      </c>
      <c r="F104" s="70">
        <v>44.705882352941174</v>
      </c>
      <c r="G104" s="70">
        <v>45.882352941176471</v>
      </c>
      <c r="H104" s="70">
        <v>7.0588235294117645</v>
      </c>
      <c r="I104" s="43">
        <f t="shared" si="23"/>
        <v>3.5764705882352943</v>
      </c>
      <c r="J104" s="390"/>
      <c r="K104" s="21"/>
      <c r="L104" s="284">
        <f t="shared" si="22"/>
        <v>85</v>
      </c>
      <c r="M104" s="285">
        <f t="shared" si="26"/>
        <v>45</v>
      </c>
      <c r="N104" s="406">
        <f t="shared" si="20"/>
        <v>52.941176470588232</v>
      </c>
      <c r="O104" s="285">
        <f t="shared" si="27"/>
        <v>2</v>
      </c>
      <c r="P104" s="378">
        <f t="shared" si="21"/>
        <v>2.3529411764705883</v>
      </c>
    </row>
    <row r="105" spans="1:16" s="1" customFormat="1" ht="15" customHeight="1" x14ac:dyDescent="0.25">
      <c r="A105" s="11">
        <v>23</v>
      </c>
      <c r="B105" s="48">
        <v>61470</v>
      </c>
      <c r="C105" s="19" t="s">
        <v>88</v>
      </c>
      <c r="D105" s="222">
        <v>66</v>
      </c>
      <c r="E105" s="70">
        <v>10.606060606060606</v>
      </c>
      <c r="F105" s="70">
        <v>77.272727272727266</v>
      </c>
      <c r="G105" s="70">
        <v>12.121212121212121</v>
      </c>
      <c r="H105" s="70"/>
      <c r="I105" s="43">
        <f t="shared" si="23"/>
        <v>3.0151515151515151</v>
      </c>
      <c r="J105" s="390"/>
      <c r="K105" s="21"/>
      <c r="L105" s="284">
        <f t="shared" si="22"/>
        <v>66</v>
      </c>
      <c r="M105" s="285">
        <f t="shared" si="26"/>
        <v>8</v>
      </c>
      <c r="N105" s="406">
        <f t="shared" si="20"/>
        <v>12.121212121212121</v>
      </c>
      <c r="O105" s="285">
        <f t="shared" si="27"/>
        <v>7</v>
      </c>
      <c r="P105" s="378">
        <f t="shared" si="21"/>
        <v>10.606060606060606</v>
      </c>
    </row>
    <row r="106" spans="1:16" s="1" customFormat="1" ht="15" customHeight="1" x14ac:dyDescent="0.25">
      <c r="A106" s="11">
        <v>24</v>
      </c>
      <c r="B106" s="48">
        <v>61490</v>
      </c>
      <c r="C106" s="19" t="s">
        <v>116</v>
      </c>
      <c r="D106" s="222">
        <v>134</v>
      </c>
      <c r="E106" s="70">
        <v>0.74626865671641796</v>
      </c>
      <c r="F106" s="70">
        <v>26.865671641791046</v>
      </c>
      <c r="G106" s="70">
        <v>62.686567164179102</v>
      </c>
      <c r="H106" s="70">
        <v>9.7014925373134329</v>
      </c>
      <c r="I106" s="43">
        <f t="shared" si="23"/>
        <v>3.8134328358208958</v>
      </c>
      <c r="J106" s="390"/>
      <c r="K106" s="21"/>
      <c r="L106" s="284">
        <f t="shared" si="22"/>
        <v>134</v>
      </c>
      <c r="M106" s="285">
        <f t="shared" si="26"/>
        <v>97</v>
      </c>
      <c r="N106" s="406">
        <f t="shared" si="20"/>
        <v>72.388059701492537</v>
      </c>
      <c r="O106" s="285">
        <f t="shared" si="27"/>
        <v>1</v>
      </c>
      <c r="P106" s="378">
        <f t="shared" si="21"/>
        <v>0.74626865671641796</v>
      </c>
    </row>
    <row r="107" spans="1:16" s="1" customFormat="1" ht="15" customHeight="1" x14ac:dyDescent="0.25">
      <c r="A107" s="11">
        <v>25</v>
      </c>
      <c r="B107" s="48">
        <v>61500</v>
      </c>
      <c r="C107" s="19" t="s">
        <v>117</v>
      </c>
      <c r="D107" s="222">
        <v>168</v>
      </c>
      <c r="E107" s="70">
        <v>1.7857142857142858</v>
      </c>
      <c r="F107" s="70">
        <v>69.047619047619051</v>
      </c>
      <c r="G107" s="70">
        <v>25.595238095238095</v>
      </c>
      <c r="H107" s="70">
        <v>3.5714285714285716</v>
      </c>
      <c r="I107" s="43">
        <f t="shared" si="23"/>
        <v>3.3095238095238098</v>
      </c>
      <c r="J107" s="390"/>
      <c r="K107" s="21"/>
      <c r="L107" s="284">
        <f t="shared" si="22"/>
        <v>168</v>
      </c>
      <c r="M107" s="285">
        <f t="shared" si="26"/>
        <v>49</v>
      </c>
      <c r="N107" s="406">
        <f t="shared" si="20"/>
        <v>29.166666666666668</v>
      </c>
      <c r="O107" s="285">
        <f t="shared" si="27"/>
        <v>3</v>
      </c>
      <c r="P107" s="378">
        <f t="shared" si="21"/>
        <v>1.7857142857142858</v>
      </c>
    </row>
    <row r="108" spans="1:16" s="1" customFormat="1" ht="15" customHeight="1" x14ac:dyDescent="0.25">
      <c r="A108" s="11">
        <v>26</v>
      </c>
      <c r="B108" s="48">
        <v>61510</v>
      </c>
      <c r="C108" s="19" t="s">
        <v>89</v>
      </c>
      <c r="D108" s="222">
        <v>115</v>
      </c>
      <c r="E108" s="70"/>
      <c r="F108" s="70">
        <v>31.304347826086957</v>
      </c>
      <c r="G108" s="70">
        <v>54.782608695652172</v>
      </c>
      <c r="H108" s="70">
        <v>13.913043478260869</v>
      </c>
      <c r="I108" s="43">
        <f t="shared" si="23"/>
        <v>3.8260869565217388</v>
      </c>
      <c r="J108" s="390"/>
      <c r="K108" s="21"/>
      <c r="L108" s="284">
        <f t="shared" si="22"/>
        <v>115</v>
      </c>
      <c r="M108" s="285">
        <f t="shared" si="26"/>
        <v>79</v>
      </c>
      <c r="N108" s="406">
        <f t="shared" si="20"/>
        <v>68.695652173913047</v>
      </c>
      <c r="O108" s="285">
        <f t="shared" si="27"/>
        <v>0</v>
      </c>
      <c r="P108" s="378">
        <f t="shared" si="21"/>
        <v>0</v>
      </c>
    </row>
    <row r="109" spans="1:16" s="1" customFormat="1" ht="15" customHeight="1" x14ac:dyDescent="0.25">
      <c r="A109" s="11">
        <v>27</v>
      </c>
      <c r="B109" s="50">
        <v>61520</v>
      </c>
      <c r="C109" s="22" t="s">
        <v>118</v>
      </c>
      <c r="D109" s="222">
        <v>89</v>
      </c>
      <c r="E109" s="70"/>
      <c r="F109" s="70">
        <v>29.213483146067414</v>
      </c>
      <c r="G109" s="70">
        <v>58.426966292134829</v>
      </c>
      <c r="H109" s="70">
        <v>12.359550561797754</v>
      </c>
      <c r="I109" s="43">
        <f t="shared" si="23"/>
        <v>3.8314606741573032</v>
      </c>
      <c r="J109" s="390"/>
      <c r="K109" s="21"/>
      <c r="L109" s="284">
        <f t="shared" si="22"/>
        <v>89</v>
      </c>
      <c r="M109" s="285">
        <f t="shared" si="26"/>
        <v>63</v>
      </c>
      <c r="N109" s="406">
        <f t="shared" si="20"/>
        <v>70.786516853932582</v>
      </c>
      <c r="O109" s="285">
        <f t="shared" si="27"/>
        <v>0</v>
      </c>
      <c r="P109" s="378">
        <f t="shared" si="21"/>
        <v>0</v>
      </c>
    </row>
    <row r="110" spans="1:16" s="1" customFormat="1" ht="15" customHeight="1" x14ac:dyDescent="0.25">
      <c r="A110" s="11">
        <v>28</v>
      </c>
      <c r="B110" s="50">
        <v>61540</v>
      </c>
      <c r="C110" s="22" t="s">
        <v>119</v>
      </c>
      <c r="D110" s="233">
        <v>56</v>
      </c>
      <c r="E110" s="79">
        <v>1.7857142857142858</v>
      </c>
      <c r="F110" s="79">
        <v>23.214285714285715</v>
      </c>
      <c r="G110" s="79">
        <v>62.5</v>
      </c>
      <c r="H110" s="80">
        <v>12.5</v>
      </c>
      <c r="I110" s="46">
        <f t="shared" si="23"/>
        <v>3.8571428571428572</v>
      </c>
      <c r="J110" s="390"/>
      <c r="K110" s="21"/>
      <c r="L110" s="284">
        <f t="shared" si="22"/>
        <v>56</v>
      </c>
      <c r="M110" s="285">
        <f t="shared" si="26"/>
        <v>42</v>
      </c>
      <c r="N110" s="406">
        <f t="shared" si="20"/>
        <v>75</v>
      </c>
      <c r="O110" s="285">
        <f t="shared" si="27"/>
        <v>1</v>
      </c>
      <c r="P110" s="378">
        <f t="shared" si="21"/>
        <v>1.7857142857142858</v>
      </c>
    </row>
    <row r="111" spans="1:16" s="1" customFormat="1" ht="15" customHeight="1" x14ac:dyDescent="0.25">
      <c r="A111" s="15">
        <v>29</v>
      </c>
      <c r="B111" s="50">
        <v>61560</v>
      </c>
      <c r="C111" s="22" t="s">
        <v>121</v>
      </c>
      <c r="D111" s="222">
        <v>85</v>
      </c>
      <c r="E111" s="141">
        <v>9.4117647058823533</v>
      </c>
      <c r="F111" s="141">
        <v>75.294117647058826</v>
      </c>
      <c r="G111" s="141">
        <v>12.941176470588236</v>
      </c>
      <c r="H111" s="141">
        <v>2.3529411764705883</v>
      </c>
      <c r="I111" s="46">
        <f t="shared" si="23"/>
        <v>3.0823529411764703</v>
      </c>
      <c r="J111" s="390"/>
      <c r="K111" s="21"/>
      <c r="L111" s="284">
        <f t="shared" si="22"/>
        <v>85</v>
      </c>
      <c r="M111" s="285">
        <f t="shared" si="26"/>
        <v>13</v>
      </c>
      <c r="N111" s="406">
        <f t="shared" si="20"/>
        <v>15.294117647058824</v>
      </c>
      <c r="O111" s="398">
        <f t="shared" si="27"/>
        <v>8</v>
      </c>
      <c r="P111" s="378">
        <f t="shared" si="21"/>
        <v>9.4117647058823533</v>
      </c>
    </row>
    <row r="112" spans="1:16" s="1" customFormat="1" ht="15" customHeight="1" thickBot="1" x14ac:dyDescent="0.3">
      <c r="A112" s="15">
        <v>30</v>
      </c>
      <c r="B112" s="50">
        <v>61570</v>
      </c>
      <c r="C112" s="22" t="s">
        <v>123</v>
      </c>
      <c r="D112" s="221">
        <v>34</v>
      </c>
      <c r="E112" s="142">
        <v>2.9411764705882355</v>
      </c>
      <c r="F112" s="142">
        <v>47.058823529411768</v>
      </c>
      <c r="G112" s="142">
        <v>41.176470588235297</v>
      </c>
      <c r="H112" s="85">
        <v>8.8235294117647065</v>
      </c>
      <c r="I112" s="45">
        <f t="shared" si="23"/>
        <v>3.5588235294117645</v>
      </c>
      <c r="J112" s="390"/>
      <c r="K112" s="21"/>
      <c r="L112" s="289">
        <f t="shared" si="22"/>
        <v>34</v>
      </c>
      <c r="M112" s="290">
        <f t="shared" si="26"/>
        <v>17</v>
      </c>
      <c r="N112" s="407">
        <f t="shared" si="20"/>
        <v>50</v>
      </c>
      <c r="O112" s="290">
        <f t="shared" si="27"/>
        <v>1</v>
      </c>
      <c r="P112" s="379">
        <f t="shared" si="21"/>
        <v>2.9411764705882355</v>
      </c>
    </row>
    <row r="113" spans="1:16" s="1" customFormat="1" ht="15" customHeight="1" thickBot="1" x14ac:dyDescent="0.3">
      <c r="A113" s="40"/>
      <c r="B113" s="56"/>
      <c r="C113" s="37" t="s">
        <v>107</v>
      </c>
      <c r="D113" s="76">
        <f>SUM(D114:D122)</f>
        <v>439</v>
      </c>
      <c r="E113" s="38">
        <v>0.79340704340704338</v>
      </c>
      <c r="F113" s="38">
        <v>32.146157146157151</v>
      </c>
      <c r="G113" s="38">
        <v>58.412014662014663</v>
      </c>
      <c r="H113" s="38">
        <v>8.6484211484211482</v>
      </c>
      <c r="I113" s="39">
        <f>AVERAGE(I114:I122)</f>
        <v>3.7491544991544989</v>
      </c>
      <c r="J113" s="391"/>
      <c r="K113" s="21"/>
      <c r="L113" s="384">
        <f t="shared" si="22"/>
        <v>439</v>
      </c>
      <c r="M113" s="385">
        <f>SUM(M114:M122)</f>
        <v>288</v>
      </c>
      <c r="N113" s="386">
        <f t="shared" si="20"/>
        <v>67.060435810435806</v>
      </c>
      <c r="O113" s="385">
        <f>SUM(O114:O122)</f>
        <v>5</v>
      </c>
      <c r="P113" s="387">
        <f t="shared" si="21"/>
        <v>0.79340704340704338</v>
      </c>
    </row>
    <row r="114" spans="1:16" s="1" customFormat="1" ht="15" customHeight="1" x14ac:dyDescent="0.25">
      <c r="A114" s="10">
        <v>1</v>
      </c>
      <c r="B114" s="49">
        <v>70020</v>
      </c>
      <c r="C114" s="13" t="s">
        <v>90</v>
      </c>
      <c r="D114" s="234">
        <v>48</v>
      </c>
      <c r="E114" s="77">
        <v>2.0833333333333335</v>
      </c>
      <c r="F114" s="77">
        <v>8.3333333333333339</v>
      </c>
      <c r="G114" s="77">
        <v>68.75</v>
      </c>
      <c r="H114" s="77">
        <v>20.833333333333332</v>
      </c>
      <c r="I114" s="42">
        <f t="shared" ref="I114:I122" si="28">(E114*2+F114*3+G114*4+H114*5)/100</f>
        <v>4.0833333333333339</v>
      </c>
      <c r="J114" s="390"/>
      <c r="K114" s="21"/>
      <c r="L114" s="393">
        <f t="shared" si="22"/>
        <v>48</v>
      </c>
      <c r="M114" s="394">
        <f t="shared" ref="M114:M122" si="29">N114*L114/100</f>
        <v>43</v>
      </c>
      <c r="N114" s="395">
        <f t="shared" si="20"/>
        <v>89.583333333333329</v>
      </c>
      <c r="O114" s="394">
        <f t="shared" ref="O114:O121" si="30">P114*L114/100</f>
        <v>1</v>
      </c>
      <c r="P114" s="396">
        <f t="shared" si="21"/>
        <v>2.0833333333333335</v>
      </c>
    </row>
    <row r="115" spans="1:16" s="1" customFormat="1" ht="15" customHeight="1" x14ac:dyDescent="0.25">
      <c r="A115" s="16">
        <v>2</v>
      </c>
      <c r="B115" s="48">
        <v>70110</v>
      </c>
      <c r="C115" s="19" t="s">
        <v>93</v>
      </c>
      <c r="D115" s="222">
        <v>42</v>
      </c>
      <c r="E115" s="70"/>
      <c r="F115" s="70">
        <v>21.428571428571427</v>
      </c>
      <c r="G115" s="70">
        <v>66.666666666666671</v>
      </c>
      <c r="H115" s="70">
        <v>11.904761904761905</v>
      </c>
      <c r="I115" s="43">
        <f t="shared" si="28"/>
        <v>3.9047619047619047</v>
      </c>
      <c r="J115" s="390"/>
      <c r="K115" s="21"/>
      <c r="L115" s="397">
        <f t="shared" si="22"/>
        <v>42</v>
      </c>
      <c r="M115" s="398">
        <f t="shared" si="29"/>
        <v>33.000000000000007</v>
      </c>
      <c r="N115" s="399">
        <f t="shared" si="20"/>
        <v>78.571428571428584</v>
      </c>
      <c r="O115" s="398">
        <f t="shared" si="30"/>
        <v>0</v>
      </c>
      <c r="P115" s="400">
        <f t="shared" si="21"/>
        <v>0</v>
      </c>
    </row>
    <row r="116" spans="1:16" s="1" customFormat="1" ht="15" customHeight="1" x14ac:dyDescent="0.25">
      <c r="A116" s="11">
        <v>3</v>
      </c>
      <c r="B116" s="48">
        <v>70021</v>
      </c>
      <c r="C116" s="19" t="s">
        <v>91</v>
      </c>
      <c r="D116" s="222">
        <v>28</v>
      </c>
      <c r="E116" s="70"/>
      <c r="F116" s="70">
        <v>14.285714285714286</v>
      </c>
      <c r="G116" s="70">
        <v>64.285714285714292</v>
      </c>
      <c r="H116" s="70">
        <v>21.428571428571427</v>
      </c>
      <c r="I116" s="43">
        <f t="shared" si="28"/>
        <v>4.0714285714285712</v>
      </c>
      <c r="J116" s="390"/>
      <c r="K116" s="21"/>
      <c r="L116" s="397">
        <f t="shared" si="22"/>
        <v>28</v>
      </c>
      <c r="M116" s="398">
        <f t="shared" si="29"/>
        <v>24</v>
      </c>
      <c r="N116" s="399">
        <f t="shared" si="20"/>
        <v>85.714285714285722</v>
      </c>
      <c r="O116" s="398">
        <f t="shared" si="30"/>
        <v>0</v>
      </c>
      <c r="P116" s="400">
        <f t="shared" si="21"/>
        <v>0</v>
      </c>
    </row>
    <row r="117" spans="1:16" s="1" customFormat="1" ht="15" customHeight="1" x14ac:dyDescent="0.25">
      <c r="A117" s="11">
        <v>4</v>
      </c>
      <c r="B117" s="48">
        <v>70040</v>
      </c>
      <c r="C117" s="19" t="s">
        <v>92</v>
      </c>
      <c r="D117" s="222">
        <v>26</v>
      </c>
      <c r="E117" s="70"/>
      <c r="F117" s="70">
        <v>42.307692307692307</v>
      </c>
      <c r="G117" s="70">
        <v>57.692307692307693</v>
      </c>
      <c r="H117" s="70"/>
      <c r="I117" s="43">
        <f t="shared" si="28"/>
        <v>3.5769230769230766</v>
      </c>
      <c r="J117" s="390"/>
      <c r="K117" s="21"/>
      <c r="L117" s="397">
        <f t="shared" si="22"/>
        <v>26</v>
      </c>
      <c r="M117" s="398">
        <f t="shared" si="29"/>
        <v>15</v>
      </c>
      <c r="N117" s="399">
        <f t="shared" si="20"/>
        <v>57.692307692307693</v>
      </c>
      <c r="O117" s="398">
        <f t="shared" si="30"/>
        <v>0</v>
      </c>
      <c r="P117" s="400">
        <f t="shared" si="21"/>
        <v>0</v>
      </c>
    </row>
    <row r="118" spans="1:16" s="1" customFormat="1" ht="15" customHeight="1" x14ac:dyDescent="0.25">
      <c r="A118" s="11">
        <v>5</v>
      </c>
      <c r="B118" s="48">
        <v>70100</v>
      </c>
      <c r="C118" s="19" t="s">
        <v>108</v>
      </c>
      <c r="D118" s="222">
        <v>44</v>
      </c>
      <c r="E118" s="70"/>
      <c r="F118" s="70">
        <v>15.909090909090908</v>
      </c>
      <c r="G118" s="70">
        <v>68.181818181818187</v>
      </c>
      <c r="H118" s="70">
        <v>15.909090909090908</v>
      </c>
      <c r="I118" s="43">
        <f t="shared" si="28"/>
        <v>4.0000000000000009</v>
      </c>
      <c r="J118" s="390"/>
      <c r="K118" s="21"/>
      <c r="L118" s="397">
        <f t="shared" si="22"/>
        <v>44</v>
      </c>
      <c r="M118" s="398">
        <f t="shared" si="29"/>
        <v>37</v>
      </c>
      <c r="N118" s="399">
        <f t="shared" si="20"/>
        <v>84.090909090909093</v>
      </c>
      <c r="O118" s="398">
        <f t="shared" si="30"/>
        <v>0</v>
      </c>
      <c r="P118" s="400">
        <f t="shared" si="21"/>
        <v>0</v>
      </c>
    </row>
    <row r="119" spans="1:16" s="1" customFormat="1" ht="15" customHeight="1" x14ac:dyDescent="0.25">
      <c r="A119" s="11">
        <v>6</v>
      </c>
      <c r="B119" s="48">
        <v>70270</v>
      </c>
      <c r="C119" s="19" t="s">
        <v>94</v>
      </c>
      <c r="D119" s="222">
        <v>33</v>
      </c>
      <c r="E119" s="70">
        <v>3.0303030303030303</v>
      </c>
      <c r="F119" s="70">
        <v>42.424242424242422</v>
      </c>
      <c r="G119" s="70">
        <v>51.515151515151516</v>
      </c>
      <c r="H119" s="70">
        <v>3.0303030303030303</v>
      </c>
      <c r="I119" s="43">
        <f t="shared" si="28"/>
        <v>3.545454545454545</v>
      </c>
      <c r="J119" s="390"/>
      <c r="K119" s="21"/>
      <c r="L119" s="397">
        <f t="shared" si="22"/>
        <v>33</v>
      </c>
      <c r="M119" s="398">
        <f t="shared" si="29"/>
        <v>18</v>
      </c>
      <c r="N119" s="399">
        <f t="shared" si="20"/>
        <v>54.545454545454547</v>
      </c>
      <c r="O119" s="398">
        <f t="shared" si="30"/>
        <v>1</v>
      </c>
      <c r="P119" s="400">
        <f t="shared" si="21"/>
        <v>3.0303030303030303</v>
      </c>
    </row>
    <row r="120" spans="1:16" s="1" customFormat="1" ht="15" customHeight="1" x14ac:dyDescent="0.25">
      <c r="A120" s="11">
        <v>7</v>
      </c>
      <c r="B120" s="48">
        <v>70510</v>
      </c>
      <c r="C120" s="19" t="s">
        <v>95</v>
      </c>
      <c r="D120" s="222">
        <v>28</v>
      </c>
      <c r="E120" s="70"/>
      <c r="F120" s="70">
        <v>42.857142857142854</v>
      </c>
      <c r="G120" s="70">
        <v>57.142857142857146</v>
      </c>
      <c r="H120" s="70"/>
      <c r="I120" s="43">
        <f t="shared" si="28"/>
        <v>3.5714285714285712</v>
      </c>
      <c r="J120" s="390"/>
      <c r="K120" s="21"/>
      <c r="L120" s="397">
        <f t="shared" si="22"/>
        <v>28</v>
      </c>
      <c r="M120" s="398">
        <f t="shared" si="29"/>
        <v>16</v>
      </c>
      <c r="N120" s="399">
        <f t="shared" si="20"/>
        <v>57.142857142857146</v>
      </c>
      <c r="O120" s="398">
        <f t="shared" si="30"/>
        <v>0</v>
      </c>
      <c r="P120" s="400">
        <f t="shared" si="21"/>
        <v>0</v>
      </c>
    </row>
    <row r="121" spans="1:16" s="1" customFormat="1" ht="15" customHeight="1" x14ac:dyDescent="0.25">
      <c r="A121" s="15">
        <v>8</v>
      </c>
      <c r="B121" s="50">
        <v>10880</v>
      </c>
      <c r="C121" s="22" t="s">
        <v>120</v>
      </c>
      <c r="D121" s="222">
        <v>148</v>
      </c>
      <c r="E121" s="145">
        <v>2.0270270270270272</v>
      </c>
      <c r="F121" s="145">
        <v>39.864864864864863</v>
      </c>
      <c r="G121" s="145">
        <v>53.378378378378379</v>
      </c>
      <c r="H121" s="145">
        <v>4.7297297297297298</v>
      </c>
      <c r="I121" s="46">
        <f t="shared" si="28"/>
        <v>3.6081081081081079</v>
      </c>
      <c r="J121" s="390"/>
      <c r="K121" s="21"/>
      <c r="L121" s="397">
        <f t="shared" si="22"/>
        <v>148</v>
      </c>
      <c r="M121" s="398">
        <f t="shared" si="29"/>
        <v>86</v>
      </c>
      <c r="N121" s="399">
        <f t="shared" si="20"/>
        <v>58.108108108108112</v>
      </c>
      <c r="O121" s="398">
        <f t="shared" si="30"/>
        <v>3</v>
      </c>
      <c r="P121" s="400">
        <f t="shared" si="21"/>
        <v>2.0270270270270272</v>
      </c>
    </row>
    <row r="122" spans="1:16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224">
        <v>42</v>
      </c>
      <c r="E122" s="142"/>
      <c r="F122" s="142">
        <v>61.904761904761905</v>
      </c>
      <c r="G122" s="142">
        <v>38.095238095238095</v>
      </c>
      <c r="H122" s="85"/>
      <c r="I122" s="45">
        <f t="shared" si="28"/>
        <v>3.3809523809523809</v>
      </c>
      <c r="J122" s="390"/>
      <c r="K122" s="21"/>
      <c r="L122" s="401">
        <f t="shared" si="22"/>
        <v>42</v>
      </c>
      <c r="M122" s="402">
        <f t="shared" si="29"/>
        <v>16</v>
      </c>
      <c r="N122" s="403">
        <f t="shared" si="20"/>
        <v>38.095238095238095</v>
      </c>
      <c r="O122" s="402">
        <f>P122*L122/100</f>
        <v>0</v>
      </c>
      <c r="P122" s="404">
        <f t="shared" si="21"/>
        <v>0</v>
      </c>
    </row>
    <row r="123" spans="1:16" ht="15" customHeight="1" x14ac:dyDescent="0.25">
      <c r="A123" s="6"/>
      <c r="B123" s="6"/>
      <c r="C123" s="6"/>
      <c r="D123" s="428" t="s">
        <v>98</v>
      </c>
      <c r="E123" s="428"/>
      <c r="F123" s="428"/>
      <c r="G123" s="428"/>
      <c r="H123" s="428"/>
      <c r="I123" s="312">
        <f>AVERAGE(I8:I15,I17:I28,I30:I46,I48:I66,I68:I81,I83:I112,I114:I122)</f>
        <v>3.5681055108482642</v>
      </c>
      <c r="J123" s="392"/>
      <c r="K123" s="4"/>
      <c r="N123" s="110"/>
      <c r="O123" s="110"/>
      <c r="P123" s="110"/>
    </row>
    <row r="124" spans="1:16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9"/>
      <c r="K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O7:P122">
    <cfRule type="containsBlanks" dxfId="200" priority="8">
      <formula>LEN(TRIM(O7))=0</formula>
    </cfRule>
    <cfRule type="cellIs" dxfId="199" priority="9" operator="equal">
      <formula>0</formula>
    </cfRule>
    <cfRule type="cellIs" dxfId="198" priority="10" operator="between">
      <formula>0</formula>
      <formula>9.99</formula>
    </cfRule>
    <cfRule type="cellIs" dxfId="197" priority="11" operator="greaterThanOrEqual">
      <formula>10</formula>
    </cfRule>
  </conditionalFormatting>
  <conditionalFormatting sqref="P84:P91">
    <cfRule type="cellIs" dxfId="196" priority="6" operator="between">
      <formula>10</formula>
      <formula>9.86</formula>
    </cfRule>
  </conditionalFormatting>
  <conditionalFormatting sqref="N7:N122">
    <cfRule type="containsBlanks" dxfId="195" priority="1">
      <formula>LEN(TRIM(N7))=0</formula>
    </cfRule>
    <cfRule type="cellIs" dxfId="194" priority="2" operator="lessThan">
      <formula>50</formula>
    </cfRule>
    <cfRule type="cellIs" dxfId="193" priority="3" operator="between">
      <formula>50</formula>
      <formula>$N$6</formula>
    </cfRule>
    <cfRule type="cellIs" dxfId="192" priority="4" operator="between">
      <formula>$N$6</formula>
      <formula>90</formula>
    </cfRule>
    <cfRule type="cellIs" dxfId="191" priority="5" operator="greaterThanOrEqual">
      <formula>90</formula>
    </cfRule>
  </conditionalFormatting>
  <conditionalFormatting sqref="I6:I123">
    <cfRule type="cellIs" dxfId="190" priority="739" operator="equal">
      <formula>$I$123</formula>
    </cfRule>
    <cfRule type="containsBlanks" dxfId="189" priority="740">
      <formula>LEN(TRIM(I6))=0</formula>
    </cfRule>
    <cfRule type="cellIs" dxfId="188" priority="741" operator="lessThan">
      <formula>3.5</formula>
    </cfRule>
    <cfRule type="cellIs" dxfId="187" priority="742" operator="between">
      <formula>$I$123</formula>
      <formula>3.5</formula>
    </cfRule>
    <cfRule type="cellIs" dxfId="186" priority="743" operator="between">
      <formula>4.5</formula>
      <formula>$I$123</formula>
    </cfRule>
    <cfRule type="cellIs" dxfId="185" priority="744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487" customWidth="1"/>
    <col min="2" max="2" width="9.7109375" style="487" customWidth="1"/>
    <col min="3" max="3" width="31.7109375" style="487" customWidth="1"/>
    <col min="4" max="4" width="7.7109375" style="531" customWidth="1"/>
    <col min="5" max="8" width="7.28515625" style="531" customWidth="1"/>
    <col min="9" max="9" width="8.7109375" style="531" customWidth="1"/>
    <col min="10" max="10" width="7.7109375" style="487" customWidth="1"/>
    <col min="11" max="13" width="10.7109375" style="487" customWidth="1"/>
    <col min="14" max="15" width="9.7109375" style="487" customWidth="1"/>
    <col min="16" max="16384" width="8.85546875" style="487"/>
  </cols>
  <sheetData>
    <row r="1" spans="1:15" s="466" customFormat="1" ht="15" customHeight="1" x14ac:dyDescent="0.25">
      <c r="C1" s="467"/>
      <c r="D1" s="468"/>
      <c r="E1" s="468"/>
      <c r="F1" s="469"/>
      <c r="G1" s="469"/>
      <c r="H1" s="469"/>
      <c r="I1" s="469"/>
      <c r="K1" s="470"/>
      <c r="L1" s="471" t="s">
        <v>141</v>
      </c>
    </row>
    <row r="2" spans="1:15" s="466" customFormat="1" ht="15" customHeight="1" x14ac:dyDescent="0.25">
      <c r="C2" s="472" t="s">
        <v>142</v>
      </c>
      <c r="D2" s="472"/>
      <c r="E2" s="473"/>
      <c r="F2" s="474"/>
      <c r="G2" s="474"/>
      <c r="H2" s="474"/>
      <c r="I2" s="475">
        <v>2023</v>
      </c>
      <c r="K2" s="476"/>
      <c r="L2" s="471" t="s">
        <v>143</v>
      </c>
    </row>
    <row r="3" spans="1:15" s="466" customFormat="1" ht="15" customHeight="1" thickBot="1" x14ac:dyDescent="0.3">
      <c r="C3" s="477"/>
      <c r="D3" s="478"/>
      <c r="E3" s="478"/>
      <c r="F3" s="479"/>
      <c r="G3" s="479"/>
      <c r="H3" s="479"/>
      <c r="I3" s="479"/>
      <c r="K3" s="532"/>
      <c r="L3" s="471" t="s">
        <v>144</v>
      </c>
    </row>
    <row r="4" spans="1:15" ht="16.5" customHeight="1" thickBot="1" x14ac:dyDescent="0.3">
      <c r="A4" s="480" t="s">
        <v>0</v>
      </c>
      <c r="B4" s="481" t="s">
        <v>1</v>
      </c>
      <c r="C4" s="482" t="s">
        <v>2</v>
      </c>
      <c r="D4" s="482" t="s">
        <v>145</v>
      </c>
      <c r="E4" s="483" t="s">
        <v>146</v>
      </c>
      <c r="F4" s="484"/>
      <c r="G4" s="484"/>
      <c r="H4" s="485"/>
      <c r="I4" s="486" t="s">
        <v>99</v>
      </c>
      <c r="K4" s="488"/>
      <c r="L4" s="471" t="s">
        <v>147</v>
      </c>
    </row>
    <row r="5" spans="1:15" ht="30" customHeight="1" thickBot="1" x14ac:dyDescent="0.3">
      <c r="A5" s="489"/>
      <c r="B5" s="490"/>
      <c r="C5" s="491"/>
      <c r="D5" s="491"/>
      <c r="E5" s="492">
        <v>5</v>
      </c>
      <c r="F5" s="492">
        <v>4</v>
      </c>
      <c r="G5" s="492">
        <v>3</v>
      </c>
      <c r="H5" s="492">
        <v>2</v>
      </c>
      <c r="I5" s="493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5" ht="15" customHeight="1" thickBot="1" x14ac:dyDescent="0.3">
      <c r="A6" s="494"/>
      <c r="B6" s="495" t="s">
        <v>100</v>
      </c>
      <c r="C6" s="496"/>
      <c r="D6" s="497">
        <f>D7+D16+D29+D47+D67+D82+D113</f>
        <v>5640</v>
      </c>
      <c r="E6" s="497">
        <f>E7+E16+E29+E47+E67+E82+E113</f>
        <v>306</v>
      </c>
      <c r="F6" s="497">
        <f>F7+F16+F29+F47+F67+F82+F113</f>
        <v>2407</v>
      </c>
      <c r="G6" s="497">
        <f>G7+G16+G29+G47+G67+G82+G113</f>
        <v>2753</v>
      </c>
      <c r="H6" s="497">
        <f>H7+H16+H29+H47+H67+H82+H113</f>
        <v>174</v>
      </c>
      <c r="I6" s="498">
        <f t="shared" ref="I6" si="0">(H6*2+G6*3+F6*4+E6*5)/D6</f>
        <v>3.5044326241134751</v>
      </c>
      <c r="K6" s="381">
        <f>D6</f>
        <v>5640</v>
      </c>
      <c r="L6" s="382">
        <f>L7+L16+L29+L47+L67+L82+L113</f>
        <v>2713</v>
      </c>
      <c r="M6" s="297">
        <f>L6*100/K6</f>
        <v>48.102836879432623</v>
      </c>
      <c r="N6" s="382">
        <f>N7+N16+N29+N47+N67+N82+N113</f>
        <v>174</v>
      </c>
      <c r="O6" s="383">
        <f t="shared" ref="O6:O69" si="1">N6*100/K6</f>
        <v>3.0851063829787235</v>
      </c>
    </row>
    <row r="7" spans="1:15" ht="15.75" thickBot="1" x14ac:dyDescent="0.3">
      <c r="A7" s="499"/>
      <c r="B7" s="500"/>
      <c r="C7" s="500" t="s">
        <v>101</v>
      </c>
      <c r="D7" s="501">
        <f>SUM(D8:D15)</f>
        <v>429</v>
      </c>
      <c r="E7" s="501">
        <f t="shared" ref="E7:H7" si="2">SUM(E8:E15)</f>
        <v>27</v>
      </c>
      <c r="F7" s="501">
        <f t="shared" si="2"/>
        <v>167</v>
      </c>
      <c r="G7" s="501">
        <f t="shared" si="2"/>
        <v>211</v>
      </c>
      <c r="H7" s="501">
        <f t="shared" si="2"/>
        <v>24</v>
      </c>
      <c r="I7" s="502">
        <f>AVERAGE(I8:I15)</f>
        <v>3.4694279422724326</v>
      </c>
      <c r="K7" s="384">
        <f>D7</f>
        <v>429</v>
      </c>
      <c r="L7" s="385">
        <f t="shared" ref="L7:L70" si="3">E7+F7</f>
        <v>194</v>
      </c>
      <c r="M7" s="386">
        <f t="shared" ref="M7:M70" si="4">L7*100/K7</f>
        <v>45.221445221445222</v>
      </c>
      <c r="N7" s="385">
        <f>H7</f>
        <v>24</v>
      </c>
      <c r="O7" s="387">
        <f t="shared" si="1"/>
        <v>5.5944055944055942</v>
      </c>
    </row>
    <row r="8" spans="1:15" x14ac:dyDescent="0.25">
      <c r="A8" s="503">
        <v>1</v>
      </c>
      <c r="B8" s="504">
        <v>10002</v>
      </c>
      <c r="C8" s="533" t="s">
        <v>200</v>
      </c>
      <c r="D8" s="506">
        <v>72</v>
      </c>
      <c r="E8" s="506">
        <v>2</v>
      </c>
      <c r="F8" s="506">
        <v>28</v>
      </c>
      <c r="G8" s="506">
        <v>27</v>
      </c>
      <c r="H8" s="506">
        <v>15</v>
      </c>
      <c r="I8" s="507">
        <f>(H8*2+G8*3+F8*4+E8*5)/D8</f>
        <v>3.2361111111111112</v>
      </c>
      <c r="K8" s="284">
        <f t="shared" ref="K8:K71" si="5">D8</f>
        <v>72</v>
      </c>
      <c r="L8" s="285">
        <f t="shared" si="3"/>
        <v>30</v>
      </c>
      <c r="M8" s="406">
        <f t="shared" si="4"/>
        <v>41.666666666666664</v>
      </c>
      <c r="N8" s="285">
        <f t="shared" ref="N8:N71" si="6">H8</f>
        <v>15</v>
      </c>
      <c r="O8" s="378">
        <f t="shared" si="1"/>
        <v>20.833333333333332</v>
      </c>
    </row>
    <row r="9" spans="1:15" x14ac:dyDescent="0.25">
      <c r="A9" s="508">
        <v>2</v>
      </c>
      <c r="B9" s="509">
        <v>10090</v>
      </c>
      <c r="C9" s="510" t="s">
        <v>148</v>
      </c>
      <c r="D9" s="511">
        <v>74</v>
      </c>
      <c r="E9" s="511">
        <v>10</v>
      </c>
      <c r="F9" s="511">
        <v>24</v>
      </c>
      <c r="G9" s="511">
        <v>37</v>
      </c>
      <c r="H9" s="511">
        <v>3</v>
      </c>
      <c r="I9" s="512">
        <f t="shared" ref="I9:I15" si="7">(H9*2+G9*3+F9*4+E9*5)/D9</f>
        <v>3.5540540540540539</v>
      </c>
      <c r="K9" s="284">
        <f t="shared" si="5"/>
        <v>74</v>
      </c>
      <c r="L9" s="285">
        <f t="shared" si="3"/>
        <v>34</v>
      </c>
      <c r="M9" s="406">
        <f t="shared" si="4"/>
        <v>45.945945945945944</v>
      </c>
      <c r="N9" s="285">
        <f t="shared" si="6"/>
        <v>3</v>
      </c>
      <c r="O9" s="378">
        <f t="shared" si="1"/>
        <v>4.0540540540540544</v>
      </c>
    </row>
    <row r="10" spans="1:15" x14ac:dyDescent="0.25">
      <c r="A10" s="508">
        <v>3</v>
      </c>
      <c r="B10" s="509">
        <v>10004</v>
      </c>
      <c r="C10" s="510" t="s">
        <v>149</v>
      </c>
      <c r="D10" s="511">
        <v>47</v>
      </c>
      <c r="E10" s="511">
        <v>2</v>
      </c>
      <c r="F10" s="511">
        <v>27</v>
      </c>
      <c r="G10" s="511">
        <v>18</v>
      </c>
      <c r="H10" s="511"/>
      <c r="I10" s="512">
        <f t="shared" si="7"/>
        <v>3.6595744680851063</v>
      </c>
      <c r="K10" s="284">
        <f t="shared" si="5"/>
        <v>47</v>
      </c>
      <c r="L10" s="285">
        <f t="shared" si="3"/>
        <v>29</v>
      </c>
      <c r="M10" s="406">
        <f t="shared" si="4"/>
        <v>61.702127659574465</v>
      </c>
      <c r="N10" s="285">
        <f t="shared" si="6"/>
        <v>0</v>
      </c>
      <c r="O10" s="378">
        <f t="shared" si="1"/>
        <v>0</v>
      </c>
    </row>
    <row r="11" spans="1:15" x14ac:dyDescent="0.25">
      <c r="A11" s="508">
        <v>4</v>
      </c>
      <c r="B11" s="509">
        <v>10001</v>
      </c>
      <c r="C11" s="510" t="s">
        <v>4</v>
      </c>
      <c r="D11" s="511">
        <v>42</v>
      </c>
      <c r="E11" s="511">
        <v>2</v>
      </c>
      <c r="F11" s="511">
        <v>19</v>
      </c>
      <c r="G11" s="511">
        <v>21</v>
      </c>
      <c r="H11" s="511"/>
      <c r="I11" s="512">
        <f t="shared" si="7"/>
        <v>3.5476190476190474</v>
      </c>
      <c r="K11" s="284">
        <f t="shared" si="5"/>
        <v>42</v>
      </c>
      <c r="L11" s="285">
        <f t="shared" si="3"/>
        <v>21</v>
      </c>
      <c r="M11" s="406">
        <f t="shared" si="4"/>
        <v>50</v>
      </c>
      <c r="N11" s="285">
        <f t="shared" si="6"/>
        <v>0</v>
      </c>
      <c r="O11" s="378">
        <f t="shared" si="1"/>
        <v>0</v>
      </c>
    </row>
    <row r="12" spans="1:15" x14ac:dyDescent="0.25">
      <c r="A12" s="508">
        <v>5</v>
      </c>
      <c r="B12" s="509">
        <v>10120</v>
      </c>
      <c r="C12" s="510" t="s">
        <v>150</v>
      </c>
      <c r="D12" s="511">
        <v>53</v>
      </c>
      <c r="E12" s="511"/>
      <c r="F12" s="511">
        <v>15</v>
      </c>
      <c r="G12" s="511">
        <v>37</v>
      </c>
      <c r="H12" s="511">
        <v>1</v>
      </c>
      <c r="I12" s="512">
        <f t="shared" si="7"/>
        <v>3.2641509433962264</v>
      </c>
      <c r="K12" s="284">
        <f t="shared" si="5"/>
        <v>53</v>
      </c>
      <c r="L12" s="285">
        <f t="shared" si="3"/>
        <v>15</v>
      </c>
      <c r="M12" s="406">
        <f t="shared" si="4"/>
        <v>28.30188679245283</v>
      </c>
      <c r="N12" s="285">
        <f t="shared" si="6"/>
        <v>1</v>
      </c>
      <c r="O12" s="378">
        <f t="shared" si="1"/>
        <v>1.8867924528301887</v>
      </c>
    </row>
    <row r="13" spans="1:15" x14ac:dyDescent="0.25">
      <c r="A13" s="508">
        <v>6</v>
      </c>
      <c r="B13" s="509">
        <v>10190</v>
      </c>
      <c r="C13" s="510" t="s">
        <v>151</v>
      </c>
      <c r="D13" s="511">
        <v>50</v>
      </c>
      <c r="E13" s="511">
        <v>6</v>
      </c>
      <c r="F13" s="511">
        <v>18</v>
      </c>
      <c r="G13" s="511">
        <v>25</v>
      </c>
      <c r="H13" s="511">
        <v>1</v>
      </c>
      <c r="I13" s="512">
        <f t="shared" si="7"/>
        <v>3.58</v>
      </c>
      <c r="K13" s="284">
        <f t="shared" si="5"/>
        <v>50</v>
      </c>
      <c r="L13" s="285">
        <f t="shared" si="3"/>
        <v>24</v>
      </c>
      <c r="M13" s="406">
        <f t="shared" si="4"/>
        <v>48</v>
      </c>
      <c r="N13" s="285">
        <f t="shared" si="6"/>
        <v>1</v>
      </c>
      <c r="O13" s="378">
        <f t="shared" si="1"/>
        <v>2</v>
      </c>
    </row>
    <row r="14" spans="1:15" x14ac:dyDescent="0.25">
      <c r="A14" s="508">
        <v>7</v>
      </c>
      <c r="B14" s="509">
        <v>10320</v>
      </c>
      <c r="C14" s="510" t="s">
        <v>10</v>
      </c>
      <c r="D14" s="511">
        <v>37</v>
      </c>
      <c r="E14" s="511">
        <v>3</v>
      </c>
      <c r="F14" s="511">
        <v>13</v>
      </c>
      <c r="G14" s="511">
        <v>18</v>
      </c>
      <c r="H14" s="511">
        <v>3</v>
      </c>
      <c r="I14" s="512">
        <f t="shared" si="7"/>
        <v>3.4324324324324325</v>
      </c>
      <c r="K14" s="284">
        <f t="shared" si="5"/>
        <v>37</v>
      </c>
      <c r="L14" s="285">
        <f t="shared" si="3"/>
        <v>16</v>
      </c>
      <c r="M14" s="406">
        <f t="shared" si="4"/>
        <v>43.243243243243242</v>
      </c>
      <c r="N14" s="285">
        <f t="shared" si="6"/>
        <v>3</v>
      </c>
      <c r="O14" s="378">
        <f t="shared" si="1"/>
        <v>8.1081081081081088</v>
      </c>
    </row>
    <row r="15" spans="1:15" ht="15.75" thickBot="1" x14ac:dyDescent="0.3">
      <c r="A15" s="513">
        <v>8</v>
      </c>
      <c r="B15" s="514">
        <v>10086</v>
      </c>
      <c r="C15" s="515" t="s">
        <v>112</v>
      </c>
      <c r="D15" s="516">
        <v>54</v>
      </c>
      <c r="E15" s="516">
        <v>2</v>
      </c>
      <c r="F15" s="516">
        <v>23</v>
      </c>
      <c r="G15" s="516">
        <v>28</v>
      </c>
      <c r="H15" s="516">
        <v>1</v>
      </c>
      <c r="I15" s="517">
        <f t="shared" si="7"/>
        <v>3.4814814814814814</v>
      </c>
      <c r="K15" s="289">
        <f t="shared" si="5"/>
        <v>54</v>
      </c>
      <c r="L15" s="290">
        <f t="shared" si="3"/>
        <v>25</v>
      </c>
      <c r="M15" s="407">
        <f t="shared" si="4"/>
        <v>46.296296296296298</v>
      </c>
      <c r="N15" s="290">
        <f t="shared" si="6"/>
        <v>1</v>
      </c>
      <c r="O15" s="379">
        <f t="shared" si="1"/>
        <v>1.8518518518518519</v>
      </c>
    </row>
    <row r="16" spans="1:15" ht="15.75" thickBot="1" x14ac:dyDescent="0.3">
      <c r="A16" s="499"/>
      <c r="B16" s="518"/>
      <c r="C16" s="500" t="s">
        <v>102</v>
      </c>
      <c r="D16" s="501">
        <f>SUM(D17:D28)</f>
        <v>623</v>
      </c>
      <c r="E16" s="501">
        <f>SUM(E17:E28)</f>
        <v>26</v>
      </c>
      <c r="F16" s="501">
        <f>SUM(F17:F28)</f>
        <v>229</v>
      </c>
      <c r="G16" s="501">
        <f>SUM(G17:G28)</f>
        <v>352</v>
      </c>
      <c r="H16" s="501">
        <f>SUM(H17:H28)</f>
        <v>16</v>
      </c>
      <c r="I16" s="502">
        <f>AVERAGE(I17:I28)</f>
        <v>3.3981033540030268</v>
      </c>
      <c r="K16" s="384">
        <f t="shared" si="5"/>
        <v>623</v>
      </c>
      <c r="L16" s="385">
        <f t="shared" si="3"/>
        <v>255</v>
      </c>
      <c r="M16" s="386">
        <f t="shared" si="4"/>
        <v>40.930979133226323</v>
      </c>
      <c r="N16" s="385">
        <f t="shared" si="6"/>
        <v>16</v>
      </c>
      <c r="O16" s="387">
        <f t="shared" si="1"/>
        <v>2.5682182985553772</v>
      </c>
    </row>
    <row r="17" spans="1:15" x14ac:dyDescent="0.25">
      <c r="A17" s="503">
        <v>1</v>
      </c>
      <c r="B17" s="504">
        <v>20040</v>
      </c>
      <c r="C17" s="505" t="s">
        <v>11</v>
      </c>
      <c r="D17" s="506">
        <v>46</v>
      </c>
      <c r="E17" s="506">
        <v>1</v>
      </c>
      <c r="F17" s="506">
        <v>19</v>
      </c>
      <c r="G17" s="506">
        <v>26</v>
      </c>
      <c r="H17" s="506"/>
      <c r="I17" s="507">
        <f t="shared" ref="I17:I28" si="8">(H17*2+G17*3+F17*4+E17*5)/D17</f>
        <v>3.4565217391304346</v>
      </c>
      <c r="K17" s="279">
        <f t="shared" si="5"/>
        <v>46</v>
      </c>
      <c r="L17" s="280">
        <f t="shared" si="3"/>
        <v>20</v>
      </c>
      <c r="M17" s="405">
        <f t="shared" si="4"/>
        <v>43.478260869565219</v>
      </c>
      <c r="N17" s="280">
        <f t="shared" si="6"/>
        <v>0</v>
      </c>
      <c r="O17" s="377">
        <f t="shared" si="1"/>
        <v>0</v>
      </c>
    </row>
    <row r="18" spans="1:15" x14ac:dyDescent="0.25">
      <c r="A18" s="508">
        <v>2</v>
      </c>
      <c r="B18" s="509">
        <v>20061</v>
      </c>
      <c r="C18" s="510" t="s">
        <v>13</v>
      </c>
      <c r="D18" s="511">
        <v>29</v>
      </c>
      <c r="E18" s="511">
        <v>1</v>
      </c>
      <c r="F18" s="511">
        <v>13</v>
      </c>
      <c r="G18" s="511">
        <v>15</v>
      </c>
      <c r="H18" s="511"/>
      <c r="I18" s="512">
        <f t="shared" si="8"/>
        <v>3.5172413793103448</v>
      </c>
      <c r="K18" s="284">
        <f t="shared" si="5"/>
        <v>29</v>
      </c>
      <c r="L18" s="285">
        <f t="shared" si="3"/>
        <v>14</v>
      </c>
      <c r="M18" s="406">
        <f t="shared" si="4"/>
        <v>48.275862068965516</v>
      </c>
      <c r="N18" s="285">
        <f t="shared" si="6"/>
        <v>0</v>
      </c>
      <c r="O18" s="378">
        <f t="shared" si="1"/>
        <v>0</v>
      </c>
    </row>
    <row r="19" spans="1:15" x14ac:dyDescent="0.25">
      <c r="A19" s="508">
        <v>3</v>
      </c>
      <c r="B19" s="509">
        <v>21020</v>
      </c>
      <c r="C19" s="510" t="s">
        <v>21</v>
      </c>
      <c r="D19" s="511">
        <v>50</v>
      </c>
      <c r="E19" s="511">
        <v>2</v>
      </c>
      <c r="F19" s="511">
        <v>19</v>
      </c>
      <c r="G19" s="511">
        <v>28</v>
      </c>
      <c r="H19" s="511">
        <v>1</v>
      </c>
      <c r="I19" s="512">
        <f t="shared" si="8"/>
        <v>3.44</v>
      </c>
      <c r="K19" s="284">
        <f t="shared" si="5"/>
        <v>50</v>
      </c>
      <c r="L19" s="285">
        <f t="shared" si="3"/>
        <v>21</v>
      </c>
      <c r="M19" s="406">
        <f t="shared" si="4"/>
        <v>42</v>
      </c>
      <c r="N19" s="285">
        <f t="shared" si="6"/>
        <v>1</v>
      </c>
      <c r="O19" s="378">
        <f t="shared" si="1"/>
        <v>2</v>
      </c>
    </row>
    <row r="20" spans="1:15" x14ac:dyDescent="0.25">
      <c r="A20" s="508">
        <v>4</v>
      </c>
      <c r="B20" s="509">
        <v>20060</v>
      </c>
      <c r="C20" s="510" t="s">
        <v>152</v>
      </c>
      <c r="D20" s="511">
        <v>90</v>
      </c>
      <c r="E20" s="511">
        <v>3</v>
      </c>
      <c r="F20" s="511">
        <v>52</v>
      </c>
      <c r="G20" s="511">
        <v>35</v>
      </c>
      <c r="H20" s="511"/>
      <c r="I20" s="512">
        <f t="shared" si="8"/>
        <v>3.6444444444444444</v>
      </c>
      <c r="K20" s="284">
        <f t="shared" si="5"/>
        <v>90</v>
      </c>
      <c r="L20" s="285">
        <f t="shared" si="3"/>
        <v>55</v>
      </c>
      <c r="M20" s="406">
        <f t="shared" si="4"/>
        <v>61.111111111111114</v>
      </c>
      <c r="N20" s="285">
        <f t="shared" si="6"/>
        <v>0</v>
      </c>
      <c r="O20" s="378">
        <f t="shared" si="1"/>
        <v>0</v>
      </c>
    </row>
    <row r="21" spans="1:15" x14ac:dyDescent="0.25">
      <c r="A21" s="508">
        <v>5</v>
      </c>
      <c r="B21" s="509">
        <v>20400</v>
      </c>
      <c r="C21" s="510" t="s">
        <v>15</v>
      </c>
      <c r="D21" s="511">
        <v>60</v>
      </c>
      <c r="E21" s="511">
        <v>4</v>
      </c>
      <c r="F21" s="511">
        <v>18</v>
      </c>
      <c r="G21" s="511">
        <v>35</v>
      </c>
      <c r="H21" s="511">
        <v>3</v>
      </c>
      <c r="I21" s="512">
        <f t="shared" si="8"/>
        <v>3.3833333333333333</v>
      </c>
      <c r="K21" s="284">
        <f t="shared" si="5"/>
        <v>60</v>
      </c>
      <c r="L21" s="285">
        <f t="shared" si="3"/>
        <v>22</v>
      </c>
      <c r="M21" s="406">
        <f t="shared" si="4"/>
        <v>36.666666666666664</v>
      </c>
      <c r="N21" s="285">
        <f t="shared" si="6"/>
        <v>3</v>
      </c>
      <c r="O21" s="378">
        <f t="shared" si="1"/>
        <v>5</v>
      </c>
    </row>
    <row r="22" spans="1:15" x14ac:dyDescent="0.25">
      <c r="A22" s="508">
        <v>6</v>
      </c>
      <c r="B22" s="509">
        <v>20080</v>
      </c>
      <c r="C22" s="519" t="s">
        <v>153</v>
      </c>
      <c r="D22" s="511">
        <v>30</v>
      </c>
      <c r="E22" s="511">
        <v>1</v>
      </c>
      <c r="F22" s="511">
        <v>10</v>
      </c>
      <c r="G22" s="511">
        <v>18</v>
      </c>
      <c r="H22" s="511">
        <v>1</v>
      </c>
      <c r="I22" s="512">
        <f t="shared" si="8"/>
        <v>3.3666666666666667</v>
      </c>
      <c r="K22" s="284">
        <f t="shared" si="5"/>
        <v>30</v>
      </c>
      <c r="L22" s="285">
        <f t="shared" si="3"/>
        <v>11</v>
      </c>
      <c r="M22" s="406">
        <f t="shared" si="4"/>
        <v>36.666666666666664</v>
      </c>
      <c r="N22" s="285">
        <f t="shared" si="6"/>
        <v>1</v>
      </c>
      <c r="O22" s="378">
        <f t="shared" si="1"/>
        <v>3.3333333333333335</v>
      </c>
    </row>
    <row r="23" spans="1:15" x14ac:dyDescent="0.25">
      <c r="A23" s="508">
        <v>7</v>
      </c>
      <c r="B23" s="509">
        <v>20460</v>
      </c>
      <c r="C23" s="519" t="s">
        <v>154</v>
      </c>
      <c r="D23" s="511">
        <v>52</v>
      </c>
      <c r="E23" s="511">
        <v>4</v>
      </c>
      <c r="F23" s="511">
        <v>21</v>
      </c>
      <c r="G23" s="511">
        <v>27</v>
      </c>
      <c r="H23" s="511"/>
      <c r="I23" s="512">
        <f t="shared" si="8"/>
        <v>3.5576923076923075</v>
      </c>
      <c r="K23" s="284">
        <f t="shared" si="5"/>
        <v>52</v>
      </c>
      <c r="L23" s="285">
        <f t="shared" si="3"/>
        <v>25</v>
      </c>
      <c r="M23" s="406">
        <f t="shared" si="4"/>
        <v>48.07692307692308</v>
      </c>
      <c r="N23" s="285">
        <f t="shared" si="6"/>
        <v>0</v>
      </c>
      <c r="O23" s="378">
        <f t="shared" si="1"/>
        <v>0</v>
      </c>
    </row>
    <row r="24" spans="1:15" x14ac:dyDescent="0.25">
      <c r="A24" s="508">
        <v>8</v>
      </c>
      <c r="B24" s="509">
        <v>20550</v>
      </c>
      <c r="C24" s="510" t="s">
        <v>17</v>
      </c>
      <c r="D24" s="511">
        <v>32</v>
      </c>
      <c r="E24" s="511"/>
      <c r="F24" s="511">
        <v>9</v>
      </c>
      <c r="G24" s="511">
        <v>23</v>
      </c>
      <c r="H24" s="511"/>
      <c r="I24" s="512">
        <f t="shared" si="8"/>
        <v>3.28125</v>
      </c>
      <c r="K24" s="284">
        <f t="shared" si="5"/>
        <v>32</v>
      </c>
      <c r="L24" s="285">
        <f t="shared" si="3"/>
        <v>9</v>
      </c>
      <c r="M24" s="406">
        <f t="shared" si="4"/>
        <v>28.125</v>
      </c>
      <c r="N24" s="285">
        <f t="shared" si="6"/>
        <v>0</v>
      </c>
      <c r="O24" s="378">
        <f t="shared" si="1"/>
        <v>0</v>
      </c>
    </row>
    <row r="25" spans="1:15" x14ac:dyDescent="0.25">
      <c r="A25" s="508">
        <v>9</v>
      </c>
      <c r="B25" s="509">
        <v>20630</v>
      </c>
      <c r="C25" s="534" t="s">
        <v>18</v>
      </c>
      <c r="D25" s="511">
        <v>45</v>
      </c>
      <c r="E25" s="511">
        <v>1</v>
      </c>
      <c r="F25" s="511">
        <v>8</v>
      </c>
      <c r="G25" s="511">
        <v>35</v>
      </c>
      <c r="H25" s="511">
        <v>1</v>
      </c>
      <c r="I25" s="512">
        <f t="shared" si="8"/>
        <v>3.2</v>
      </c>
      <c r="K25" s="284">
        <f t="shared" si="5"/>
        <v>45</v>
      </c>
      <c r="L25" s="285">
        <f t="shared" si="3"/>
        <v>9</v>
      </c>
      <c r="M25" s="406">
        <f t="shared" si="4"/>
        <v>20</v>
      </c>
      <c r="N25" s="285">
        <f t="shared" si="6"/>
        <v>1</v>
      </c>
      <c r="O25" s="378">
        <f t="shared" si="1"/>
        <v>2.2222222222222223</v>
      </c>
    </row>
    <row r="26" spans="1:15" x14ac:dyDescent="0.25">
      <c r="A26" s="508">
        <v>10</v>
      </c>
      <c r="B26" s="509">
        <v>20810</v>
      </c>
      <c r="C26" s="519" t="s">
        <v>155</v>
      </c>
      <c r="D26" s="511">
        <v>52</v>
      </c>
      <c r="E26" s="511"/>
      <c r="F26" s="511">
        <v>9</v>
      </c>
      <c r="G26" s="511">
        <v>34</v>
      </c>
      <c r="H26" s="511">
        <v>9</v>
      </c>
      <c r="I26" s="512">
        <f t="shared" si="8"/>
        <v>3</v>
      </c>
      <c r="K26" s="284">
        <f t="shared" si="5"/>
        <v>52</v>
      </c>
      <c r="L26" s="285">
        <f t="shared" si="3"/>
        <v>9</v>
      </c>
      <c r="M26" s="406">
        <f t="shared" si="4"/>
        <v>17.307692307692307</v>
      </c>
      <c r="N26" s="285">
        <f t="shared" si="6"/>
        <v>9</v>
      </c>
      <c r="O26" s="378">
        <f t="shared" si="1"/>
        <v>17.307692307692307</v>
      </c>
    </row>
    <row r="27" spans="1:15" x14ac:dyDescent="0.25">
      <c r="A27" s="508">
        <v>11</v>
      </c>
      <c r="B27" s="509">
        <v>20900</v>
      </c>
      <c r="C27" s="519" t="s">
        <v>156</v>
      </c>
      <c r="D27" s="511">
        <v>99</v>
      </c>
      <c r="E27" s="511">
        <v>7</v>
      </c>
      <c r="F27" s="511">
        <v>40</v>
      </c>
      <c r="G27" s="511">
        <v>51</v>
      </c>
      <c r="H27" s="511">
        <v>1</v>
      </c>
      <c r="I27" s="512">
        <f t="shared" si="8"/>
        <v>3.5353535353535355</v>
      </c>
      <c r="K27" s="284">
        <f t="shared" si="5"/>
        <v>99</v>
      </c>
      <c r="L27" s="285">
        <f t="shared" si="3"/>
        <v>47</v>
      </c>
      <c r="M27" s="406">
        <f t="shared" si="4"/>
        <v>47.474747474747474</v>
      </c>
      <c r="N27" s="285">
        <f t="shared" si="6"/>
        <v>1</v>
      </c>
      <c r="O27" s="378">
        <f t="shared" si="1"/>
        <v>1.0101010101010102</v>
      </c>
    </row>
    <row r="28" spans="1:15" ht="15.75" thickBot="1" x14ac:dyDescent="0.3">
      <c r="A28" s="513">
        <v>12</v>
      </c>
      <c r="B28" s="514">
        <v>21349</v>
      </c>
      <c r="C28" s="520" t="s">
        <v>157</v>
      </c>
      <c r="D28" s="516">
        <v>38</v>
      </c>
      <c r="E28" s="516">
        <v>2</v>
      </c>
      <c r="F28" s="516">
        <v>11</v>
      </c>
      <c r="G28" s="516">
        <v>25</v>
      </c>
      <c r="H28" s="516"/>
      <c r="I28" s="517">
        <f t="shared" si="8"/>
        <v>3.3947368421052633</v>
      </c>
      <c r="K28" s="289">
        <f t="shared" si="5"/>
        <v>38</v>
      </c>
      <c r="L28" s="290">
        <f t="shared" si="3"/>
        <v>13</v>
      </c>
      <c r="M28" s="407">
        <f t="shared" si="4"/>
        <v>34.210526315789473</v>
      </c>
      <c r="N28" s="290">
        <f t="shared" si="6"/>
        <v>0</v>
      </c>
      <c r="O28" s="379">
        <f t="shared" si="1"/>
        <v>0</v>
      </c>
    </row>
    <row r="29" spans="1:15" ht="15.75" thickBot="1" x14ac:dyDescent="0.3">
      <c r="A29" s="499"/>
      <c r="B29" s="518"/>
      <c r="C29" s="500" t="s">
        <v>103</v>
      </c>
      <c r="D29" s="501">
        <f>SUM(D30:D46)</f>
        <v>718</v>
      </c>
      <c r="E29" s="501">
        <f t="shared" ref="E29:H29" si="9">SUM(E30:E46)</f>
        <v>31</v>
      </c>
      <c r="F29" s="501">
        <f t="shared" si="9"/>
        <v>290</v>
      </c>
      <c r="G29" s="501">
        <f t="shared" si="9"/>
        <v>378</v>
      </c>
      <c r="H29" s="501">
        <f t="shared" si="9"/>
        <v>19</v>
      </c>
      <c r="I29" s="502">
        <f>AVERAGE(I30:I46)</f>
        <v>3.4130470614382658</v>
      </c>
      <c r="K29" s="384">
        <f t="shared" si="5"/>
        <v>718</v>
      </c>
      <c r="L29" s="385">
        <f t="shared" si="3"/>
        <v>321</v>
      </c>
      <c r="M29" s="386">
        <f t="shared" si="4"/>
        <v>44.707520891364901</v>
      </c>
      <c r="N29" s="385">
        <f t="shared" si="6"/>
        <v>19</v>
      </c>
      <c r="O29" s="387">
        <f t="shared" si="1"/>
        <v>2.6462395543175488</v>
      </c>
    </row>
    <row r="30" spans="1:15" x14ac:dyDescent="0.25">
      <c r="A30" s="503">
        <v>1</v>
      </c>
      <c r="B30" s="504">
        <v>30070</v>
      </c>
      <c r="C30" s="505" t="s">
        <v>24</v>
      </c>
      <c r="D30" s="506">
        <v>64</v>
      </c>
      <c r="E30" s="506">
        <v>6</v>
      </c>
      <c r="F30" s="506">
        <v>28</v>
      </c>
      <c r="G30" s="506">
        <v>30</v>
      </c>
      <c r="H30" s="506"/>
      <c r="I30" s="507">
        <f t="shared" ref="I30:I46" si="10">(H30*2+G30*3+F30*4+E30*5)/D30</f>
        <v>3.625</v>
      </c>
      <c r="K30" s="279">
        <f t="shared" si="5"/>
        <v>64</v>
      </c>
      <c r="L30" s="280">
        <f t="shared" si="3"/>
        <v>34</v>
      </c>
      <c r="M30" s="405">
        <f t="shared" si="4"/>
        <v>53.125</v>
      </c>
      <c r="N30" s="280">
        <f t="shared" si="6"/>
        <v>0</v>
      </c>
      <c r="O30" s="377">
        <f t="shared" si="1"/>
        <v>0</v>
      </c>
    </row>
    <row r="31" spans="1:15" x14ac:dyDescent="0.25">
      <c r="A31" s="508">
        <v>2</v>
      </c>
      <c r="B31" s="509">
        <v>30480</v>
      </c>
      <c r="C31" s="510" t="s">
        <v>158</v>
      </c>
      <c r="D31" s="511">
        <v>32</v>
      </c>
      <c r="E31" s="511">
        <v>3</v>
      </c>
      <c r="F31" s="511">
        <v>11</v>
      </c>
      <c r="G31" s="511">
        <v>16</v>
      </c>
      <c r="H31" s="511">
        <v>2</v>
      </c>
      <c r="I31" s="512">
        <f t="shared" si="10"/>
        <v>3.46875</v>
      </c>
      <c r="K31" s="284">
        <f t="shared" si="5"/>
        <v>32</v>
      </c>
      <c r="L31" s="285">
        <f t="shared" si="3"/>
        <v>14</v>
      </c>
      <c r="M31" s="406">
        <f t="shared" si="4"/>
        <v>43.75</v>
      </c>
      <c r="N31" s="285">
        <f t="shared" si="6"/>
        <v>2</v>
      </c>
      <c r="O31" s="378">
        <f t="shared" si="1"/>
        <v>6.25</v>
      </c>
    </row>
    <row r="32" spans="1:15" x14ac:dyDescent="0.25">
      <c r="A32" s="508">
        <v>3</v>
      </c>
      <c r="B32" s="509">
        <v>30460</v>
      </c>
      <c r="C32" s="510" t="s">
        <v>29</v>
      </c>
      <c r="D32" s="511">
        <v>54</v>
      </c>
      <c r="E32" s="511">
        <v>2</v>
      </c>
      <c r="F32" s="511">
        <v>34</v>
      </c>
      <c r="G32" s="511">
        <v>18</v>
      </c>
      <c r="H32" s="511"/>
      <c r="I32" s="512">
        <f t="shared" si="10"/>
        <v>3.7037037037037037</v>
      </c>
      <c r="K32" s="284">
        <f t="shared" si="5"/>
        <v>54</v>
      </c>
      <c r="L32" s="285">
        <f t="shared" si="3"/>
        <v>36</v>
      </c>
      <c r="M32" s="406">
        <f t="shared" si="4"/>
        <v>66.666666666666671</v>
      </c>
      <c r="N32" s="285">
        <f t="shared" si="6"/>
        <v>0</v>
      </c>
      <c r="O32" s="378">
        <f t="shared" si="1"/>
        <v>0</v>
      </c>
    </row>
    <row r="33" spans="1:15" x14ac:dyDescent="0.25">
      <c r="A33" s="508">
        <v>4</v>
      </c>
      <c r="B33" s="509">
        <v>30030</v>
      </c>
      <c r="C33" s="519" t="s">
        <v>159</v>
      </c>
      <c r="D33" s="511">
        <v>56</v>
      </c>
      <c r="E33" s="511">
        <v>6</v>
      </c>
      <c r="F33" s="511">
        <v>26</v>
      </c>
      <c r="G33" s="511">
        <v>24</v>
      </c>
      <c r="H33" s="511"/>
      <c r="I33" s="512">
        <f t="shared" si="10"/>
        <v>3.6785714285714284</v>
      </c>
      <c r="K33" s="284">
        <f t="shared" si="5"/>
        <v>56</v>
      </c>
      <c r="L33" s="285">
        <f t="shared" si="3"/>
        <v>32</v>
      </c>
      <c r="M33" s="406">
        <f t="shared" si="4"/>
        <v>57.142857142857146</v>
      </c>
      <c r="N33" s="285">
        <f t="shared" si="6"/>
        <v>0</v>
      </c>
      <c r="O33" s="378">
        <f t="shared" si="1"/>
        <v>0</v>
      </c>
    </row>
    <row r="34" spans="1:15" x14ac:dyDescent="0.25">
      <c r="A34" s="508">
        <v>5</v>
      </c>
      <c r="B34" s="509">
        <v>31000</v>
      </c>
      <c r="C34" s="510" t="s">
        <v>37</v>
      </c>
      <c r="D34" s="511">
        <v>61</v>
      </c>
      <c r="E34" s="511">
        <v>1</v>
      </c>
      <c r="F34" s="511">
        <v>20</v>
      </c>
      <c r="G34" s="511">
        <v>36</v>
      </c>
      <c r="H34" s="511">
        <v>4</v>
      </c>
      <c r="I34" s="512">
        <f t="shared" si="10"/>
        <v>3.2950819672131146</v>
      </c>
      <c r="K34" s="284">
        <f t="shared" si="5"/>
        <v>61</v>
      </c>
      <c r="L34" s="285">
        <f t="shared" si="3"/>
        <v>21</v>
      </c>
      <c r="M34" s="406">
        <f t="shared" si="4"/>
        <v>34.42622950819672</v>
      </c>
      <c r="N34" s="285">
        <f t="shared" si="6"/>
        <v>4</v>
      </c>
      <c r="O34" s="378">
        <f t="shared" si="1"/>
        <v>6.557377049180328</v>
      </c>
    </row>
    <row r="35" spans="1:15" x14ac:dyDescent="0.25">
      <c r="A35" s="508">
        <v>6</v>
      </c>
      <c r="B35" s="509">
        <v>30130</v>
      </c>
      <c r="C35" s="510" t="s">
        <v>25</v>
      </c>
      <c r="D35" s="511">
        <v>14</v>
      </c>
      <c r="E35" s="511">
        <v>1</v>
      </c>
      <c r="F35" s="511">
        <v>3</v>
      </c>
      <c r="G35" s="511">
        <v>10</v>
      </c>
      <c r="H35" s="511"/>
      <c r="I35" s="512">
        <f t="shared" si="10"/>
        <v>3.3571428571428572</v>
      </c>
      <c r="K35" s="284">
        <f t="shared" si="5"/>
        <v>14</v>
      </c>
      <c r="L35" s="285">
        <f t="shared" si="3"/>
        <v>4</v>
      </c>
      <c r="M35" s="406">
        <f t="shared" si="4"/>
        <v>28.571428571428573</v>
      </c>
      <c r="N35" s="285">
        <f t="shared" si="6"/>
        <v>0</v>
      </c>
      <c r="O35" s="378">
        <f t="shared" si="1"/>
        <v>0</v>
      </c>
    </row>
    <row r="36" spans="1:15" x14ac:dyDescent="0.25">
      <c r="A36" s="508">
        <v>7</v>
      </c>
      <c r="B36" s="509">
        <v>30160</v>
      </c>
      <c r="C36" s="519" t="s">
        <v>160</v>
      </c>
      <c r="D36" s="511">
        <v>45</v>
      </c>
      <c r="E36" s="511">
        <v>3</v>
      </c>
      <c r="F36" s="511">
        <v>20</v>
      </c>
      <c r="G36" s="511">
        <v>22</v>
      </c>
      <c r="H36" s="511"/>
      <c r="I36" s="512">
        <f t="shared" si="10"/>
        <v>3.5777777777777779</v>
      </c>
      <c r="K36" s="284">
        <f t="shared" si="5"/>
        <v>45</v>
      </c>
      <c r="L36" s="285">
        <f t="shared" si="3"/>
        <v>23</v>
      </c>
      <c r="M36" s="406">
        <f t="shared" si="4"/>
        <v>51.111111111111114</v>
      </c>
      <c r="N36" s="285">
        <f t="shared" si="6"/>
        <v>0</v>
      </c>
      <c r="O36" s="378">
        <f t="shared" si="1"/>
        <v>0</v>
      </c>
    </row>
    <row r="37" spans="1:15" x14ac:dyDescent="0.25">
      <c r="A37" s="508">
        <v>8</v>
      </c>
      <c r="B37" s="509">
        <v>30310</v>
      </c>
      <c r="C37" s="510" t="s">
        <v>27</v>
      </c>
      <c r="D37" s="511">
        <v>28</v>
      </c>
      <c r="E37" s="511"/>
      <c r="F37" s="511">
        <v>11</v>
      </c>
      <c r="G37" s="511">
        <v>17</v>
      </c>
      <c r="H37" s="511"/>
      <c r="I37" s="512">
        <f t="shared" si="10"/>
        <v>3.3928571428571428</v>
      </c>
      <c r="K37" s="284">
        <f t="shared" si="5"/>
        <v>28</v>
      </c>
      <c r="L37" s="285">
        <f t="shared" si="3"/>
        <v>11</v>
      </c>
      <c r="M37" s="406">
        <f t="shared" si="4"/>
        <v>39.285714285714285</v>
      </c>
      <c r="N37" s="285">
        <f t="shared" si="6"/>
        <v>0</v>
      </c>
      <c r="O37" s="378">
        <f t="shared" si="1"/>
        <v>0</v>
      </c>
    </row>
    <row r="38" spans="1:15" x14ac:dyDescent="0.25">
      <c r="A38" s="508">
        <v>9</v>
      </c>
      <c r="B38" s="509">
        <v>30440</v>
      </c>
      <c r="C38" s="510" t="s">
        <v>28</v>
      </c>
      <c r="D38" s="511">
        <v>28</v>
      </c>
      <c r="E38" s="511"/>
      <c r="F38" s="511">
        <v>7</v>
      </c>
      <c r="G38" s="511">
        <v>18</v>
      </c>
      <c r="H38" s="511">
        <v>3</v>
      </c>
      <c r="I38" s="512">
        <f t="shared" si="10"/>
        <v>3.1428571428571428</v>
      </c>
      <c r="K38" s="284">
        <f t="shared" si="5"/>
        <v>28</v>
      </c>
      <c r="L38" s="285">
        <f t="shared" si="3"/>
        <v>7</v>
      </c>
      <c r="M38" s="406">
        <f t="shared" si="4"/>
        <v>25</v>
      </c>
      <c r="N38" s="285">
        <f t="shared" si="6"/>
        <v>3</v>
      </c>
      <c r="O38" s="378">
        <f t="shared" si="1"/>
        <v>10.714285714285714</v>
      </c>
    </row>
    <row r="39" spans="1:15" x14ac:dyDescent="0.25">
      <c r="A39" s="508">
        <v>10</v>
      </c>
      <c r="B39" s="509">
        <v>30500</v>
      </c>
      <c r="C39" s="519" t="s">
        <v>161</v>
      </c>
      <c r="D39" s="511">
        <v>20</v>
      </c>
      <c r="E39" s="511"/>
      <c r="F39" s="511">
        <v>1</v>
      </c>
      <c r="G39" s="511">
        <v>17</v>
      </c>
      <c r="H39" s="511">
        <v>2</v>
      </c>
      <c r="I39" s="512">
        <f t="shared" si="10"/>
        <v>2.95</v>
      </c>
      <c r="K39" s="284">
        <f t="shared" si="5"/>
        <v>20</v>
      </c>
      <c r="L39" s="285">
        <f t="shared" si="3"/>
        <v>1</v>
      </c>
      <c r="M39" s="406">
        <f t="shared" si="4"/>
        <v>5</v>
      </c>
      <c r="N39" s="285">
        <f t="shared" si="6"/>
        <v>2</v>
      </c>
      <c r="O39" s="378">
        <f t="shared" si="1"/>
        <v>10</v>
      </c>
    </row>
    <row r="40" spans="1:15" x14ac:dyDescent="0.25">
      <c r="A40" s="508">
        <v>11</v>
      </c>
      <c r="B40" s="509">
        <v>30530</v>
      </c>
      <c r="C40" s="519" t="s">
        <v>162</v>
      </c>
      <c r="D40" s="511">
        <v>67</v>
      </c>
      <c r="E40" s="511">
        <v>2</v>
      </c>
      <c r="F40" s="511">
        <v>27</v>
      </c>
      <c r="G40" s="511">
        <v>37</v>
      </c>
      <c r="H40" s="511">
        <v>1</v>
      </c>
      <c r="I40" s="512">
        <f t="shared" si="10"/>
        <v>3.4477611940298507</v>
      </c>
      <c r="K40" s="284">
        <f t="shared" si="5"/>
        <v>67</v>
      </c>
      <c r="L40" s="285">
        <f t="shared" si="3"/>
        <v>29</v>
      </c>
      <c r="M40" s="406">
        <f t="shared" si="4"/>
        <v>43.28358208955224</v>
      </c>
      <c r="N40" s="398">
        <f t="shared" si="6"/>
        <v>1</v>
      </c>
      <c r="O40" s="378">
        <f t="shared" si="1"/>
        <v>1.4925373134328359</v>
      </c>
    </row>
    <row r="41" spans="1:15" x14ac:dyDescent="0.25">
      <c r="A41" s="508">
        <v>12</v>
      </c>
      <c r="B41" s="509">
        <v>30640</v>
      </c>
      <c r="C41" s="510" t="s">
        <v>32</v>
      </c>
      <c r="D41" s="511">
        <v>61</v>
      </c>
      <c r="E41" s="511">
        <v>1</v>
      </c>
      <c r="F41" s="511">
        <v>25</v>
      </c>
      <c r="G41" s="511">
        <v>35</v>
      </c>
      <c r="H41" s="511"/>
      <c r="I41" s="512">
        <f t="shared" si="10"/>
        <v>3.442622950819672</v>
      </c>
      <c r="K41" s="284">
        <f t="shared" si="5"/>
        <v>61</v>
      </c>
      <c r="L41" s="285">
        <f t="shared" si="3"/>
        <v>26</v>
      </c>
      <c r="M41" s="406">
        <f t="shared" si="4"/>
        <v>42.622950819672134</v>
      </c>
      <c r="N41" s="285">
        <f t="shared" si="6"/>
        <v>0</v>
      </c>
      <c r="O41" s="378">
        <f t="shared" si="1"/>
        <v>0</v>
      </c>
    </row>
    <row r="42" spans="1:15" x14ac:dyDescent="0.25">
      <c r="A42" s="508">
        <v>13</v>
      </c>
      <c r="B42" s="509">
        <v>30650</v>
      </c>
      <c r="C42" s="519" t="s">
        <v>163</v>
      </c>
      <c r="D42" s="511">
        <v>47</v>
      </c>
      <c r="E42" s="511">
        <v>2</v>
      </c>
      <c r="F42" s="511">
        <v>19</v>
      </c>
      <c r="G42" s="511">
        <v>24</v>
      </c>
      <c r="H42" s="511">
        <v>2</v>
      </c>
      <c r="I42" s="512">
        <f t="shared" si="10"/>
        <v>3.4468085106382977</v>
      </c>
      <c r="K42" s="284">
        <f t="shared" si="5"/>
        <v>47</v>
      </c>
      <c r="L42" s="285">
        <f t="shared" si="3"/>
        <v>21</v>
      </c>
      <c r="M42" s="406">
        <f t="shared" si="4"/>
        <v>44.680851063829785</v>
      </c>
      <c r="N42" s="285">
        <f t="shared" si="6"/>
        <v>2</v>
      </c>
      <c r="O42" s="378">
        <f t="shared" si="1"/>
        <v>4.2553191489361701</v>
      </c>
    </row>
    <row r="43" spans="1:15" x14ac:dyDescent="0.25">
      <c r="A43" s="508">
        <v>14</v>
      </c>
      <c r="B43" s="509">
        <v>30790</v>
      </c>
      <c r="C43" s="510" t="s">
        <v>34</v>
      </c>
      <c r="D43" s="511">
        <v>26</v>
      </c>
      <c r="E43" s="511"/>
      <c r="F43" s="511">
        <v>13</v>
      </c>
      <c r="G43" s="511">
        <v>12</v>
      </c>
      <c r="H43" s="511">
        <v>1</v>
      </c>
      <c r="I43" s="512">
        <f t="shared" si="10"/>
        <v>3.4615384615384617</v>
      </c>
      <c r="K43" s="284">
        <f t="shared" si="5"/>
        <v>26</v>
      </c>
      <c r="L43" s="285">
        <f t="shared" si="3"/>
        <v>13</v>
      </c>
      <c r="M43" s="406">
        <f t="shared" si="4"/>
        <v>50</v>
      </c>
      <c r="N43" s="285">
        <f t="shared" si="6"/>
        <v>1</v>
      </c>
      <c r="O43" s="378">
        <f t="shared" si="1"/>
        <v>3.8461538461538463</v>
      </c>
    </row>
    <row r="44" spans="1:15" x14ac:dyDescent="0.25">
      <c r="A44" s="508">
        <v>15</v>
      </c>
      <c r="B44" s="509">
        <v>30890</v>
      </c>
      <c r="C44" s="519" t="s">
        <v>164</v>
      </c>
      <c r="D44" s="511">
        <v>16</v>
      </c>
      <c r="E44" s="511"/>
      <c r="F44" s="511">
        <v>1</v>
      </c>
      <c r="G44" s="511">
        <v>15</v>
      </c>
      <c r="H44" s="511"/>
      <c r="I44" s="512">
        <f t="shared" si="10"/>
        <v>3.0625</v>
      </c>
      <c r="K44" s="284">
        <f t="shared" si="5"/>
        <v>16</v>
      </c>
      <c r="L44" s="285">
        <f t="shared" si="3"/>
        <v>1</v>
      </c>
      <c r="M44" s="406">
        <f t="shared" si="4"/>
        <v>6.25</v>
      </c>
      <c r="N44" s="285">
        <f t="shared" si="6"/>
        <v>0</v>
      </c>
      <c r="O44" s="378">
        <f t="shared" si="1"/>
        <v>0</v>
      </c>
    </row>
    <row r="45" spans="1:15" x14ac:dyDescent="0.25">
      <c r="A45" s="508">
        <v>16</v>
      </c>
      <c r="B45" s="509">
        <v>30940</v>
      </c>
      <c r="C45" s="510" t="s">
        <v>36</v>
      </c>
      <c r="D45" s="511">
        <v>53</v>
      </c>
      <c r="E45" s="511">
        <v>2</v>
      </c>
      <c r="F45" s="511">
        <v>26</v>
      </c>
      <c r="G45" s="511">
        <v>21</v>
      </c>
      <c r="H45" s="511">
        <v>4</v>
      </c>
      <c r="I45" s="512">
        <f t="shared" si="10"/>
        <v>3.4905660377358489</v>
      </c>
      <c r="K45" s="284">
        <f t="shared" si="5"/>
        <v>53</v>
      </c>
      <c r="L45" s="285">
        <f t="shared" si="3"/>
        <v>28</v>
      </c>
      <c r="M45" s="406">
        <f t="shared" si="4"/>
        <v>52.830188679245282</v>
      </c>
      <c r="N45" s="285">
        <f t="shared" si="6"/>
        <v>4</v>
      </c>
      <c r="O45" s="378">
        <f t="shared" si="1"/>
        <v>7.5471698113207548</v>
      </c>
    </row>
    <row r="46" spans="1:15" ht="15.75" thickBot="1" x14ac:dyDescent="0.3">
      <c r="A46" s="513">
        <v>17</v>
      </c>
      <c r="B46" s="514">
        <v>31480</v>
      </c>
      <c r="C46" s="515" t="s">
        <v>38</v>
      </c>
      <c r="D46" s="516">
        <v>46</v>
      </c>
      <c r="E46" s="516">
        <v>2</v>
      </c>
      <c r="F46" s="516">
        <v>18</v>
      </c>
      <c r="G46" s="516">
        <v>26</v>
      </c>
      <c r="H46" s="516"/>
      <c r="I46" s="517">
        <f t="shared" si="10"/>
        <v>3.4782608695652173</v>
      </c>
      <c r="K46" s="289">
        <f t="shared" si="5"/>
        <v>46</v>
      </c>
      <c r="L46" s="290">
        <f t="shared" si="3"/>
        <v>20</v>
      </c>
      <c r="M46" s="407">
        <f t="shared" si="4"/>
        <v>43.478260869565219</v>
      </c>
      <c r="N46" s="290">
        <f t="shared" si="6"/>
        <v>0</v>
      </c>
      <c r="O46" s="379">
        <f t="shared" si="1"/>
        <v>0</v>
      </c>
    </row>
    <row r="47" spans="1:15" ht="15.75" thickBot="1" x14ac:dyDescent="0.3">
      <c r="A47" s="499"/>
      <c r="B47" s="518"/>
      <c r="C47" s="500" t="s">
        <v>104</v>
      </c>
      <c r="D47" s="501">
        <f>SUM(D48:D66)</f>
        <v>808</v>
      </c>
      <c r="E47" s="501">
        <f>SUM(E48:E66)</f>
        <v>69</v>
      </c>
      <c r="F47" s="501">
        <f>SUM(F48:F66)</f>
        <v>381</v>
      </c>
      <c r="G47" s="501">
        <f>SUM(G48:G66)</f>
        <v>331</v>
      </c>
      <c r="H47" s="501">
        <f>SUM(H48:H66)</f>
        <v>27</v>
      </c>
      <c r="I47" s="502">
        <f>AVERAGE(I48:I66)</f>
        <v>3.5632138631943553</v>
      </c>
      <c r="K47" s="384">
        <f t="shared" si="5"/>
        <v>808</v>
      </c>
      <c r="L47" s="385">
        <f t="shared" si="3"/>
        <v>450</v>
      </c>
      <c r="M47" s="386">
        <f t="shared" si="4"/>
        <v>55.693069306930695</v>
      </c>
      <c r="N47" s="385">
        <f t="shared" si="6"/>
        <v>27</v>
      </c>
      <c r="O47" s="387">
        <f t="shared" si="1"/>
        <v>3.3415841584158414</v>
      </c>
    </row>
    <row r="48" spans="1:15" x14ac:dyDescent="0.25">
      <c r="A48" s="503">
        <v>1</v>
      </c>
      <c r="B48" s="504">
        <v>40010</v>
      </c>
      <c r="C48" s="505" t="s">
        <v>165</v>
      </c>
      <c r="D48" s="506">
        <v>90</v>
      </c>
      <c r="E48" s="506">
        <v>9</v>
      </c>
      <c r="F48" s="506">
        <v>43</v>
      </c>
      <c r="G48" s="506">
        <v>38</v>
      </c>
      <c r="H48" s="506"/>
      <c r="I48" s="507">
        <f t="shared" ref="I48:I66" si="11">(H48*2+G48*3+F48*4+E48*5)/D48</f>
        <v>3.6777777777777776</v>
      </c>
      <c r="K48" s="279">
        <f t="shared" si="5"/>
        <v>90</v>
      </c>
      <c r="L48" s="280">
        <f t="shared" si="3"/>
        <v>52</v>
      </c>
      <c r="M48" s="405">
        <f t="shared" si="4"/>
        <v>57.777777777777779</v>
      </c>
      <c r="N48" s="280">
        <f t="shared" si="6"/>
        <v>0</v>
      </c>
      <c r="O48" s="377">
        <f t="shared" si="1"/>
        <v>0</v>
      </c>
    </row>
    <row r="49" spans="1:15" x14ac:dyDescent="0.25">
      <c r="A49" s="508">
        <v>2</v>
      </c>
      <c r="B49" s="509">
        <v>40030</v>
      </c>
      <c r="C49" s="510" t="s">
        <v>41</v>
      </c>
      <c r="D49" s="511">
        <v>38</v>
      </c>
      <c r="E49" s="511">
        <v>3</v>
      </c>
      <c r="F49" s="511">
        <v>20</v>
      </c>
      <c r="G49" s="511">
        <v>15</v>
      </c>
      <c r="H49" s="511"/>
      <c r="I49" s="512">
        <f t="shared" si="11"/>
        <v>3.6842105263157894</v>
      </c>
      <c r="K49" s="284">
        <f t="shared" si="5"/>
        <v>38</v>
      </c>
      <c r="L49" s="285">
        <f t="shared" si="3"/>
        <v>23</v>
      </c>
      <c r="M49" s="406">
        <f t="shared" si="4"/>
        <v>60.526315789473685</v>
      </c>
      <c r="N49" s="285">
        <f t="shared" si="6"/>
        <v>0</v>
      </c>
      <c r="O49" s="378">
        <f t="shared" si="1"/>
        <v>0</v>
      </c>
    </row>
    <row r="50" spans="1:15" x14ac:dyDescent="0.25">
      <c r="A50" s="508">
        <v>3</v>
      </c>
      <c r="B50" s="509">
        <v>40410</v>
      </c>
      <c r="C50" s="510" t="s">
        <v>48</v>
      </c>
      <c r="D50" s="511">
        <v>67</v>
      </c>
      <c r="E50" s="511">
        <v>12</v>
      </c>
      <c r="F50" s="511">
        <v>48</v>
      </c>
      <c r="G50" s="511">
        <v>7</v>
      </c>
      <c r="H50" s="511"/>
      <c r="I50" s="512">
        <f t="shared" si="11"/>
        <v>4.0746268656716422</v>
      </c>
      <c r="K50" s="284">
        <f t="shared" si="5"/>
        <v>67</v>
      </c>
      <c r="L50" s="285">
        <f t="shared" si="3"/>
        <v>60</v>
      </c>
      <c r="M50" s="406">
        <f t="shared" si="4"/>
        <v>89.552238805970148</v>
      </c>
      <c r="N50" s="285">
        <f t="shared" si="6"/>
        <v>0</v>
      </c>
      <c r="O50" s="378">
        <f t="shared" si="1"/>
        <v>0</v>
      </c>
    </row>
    <row r="51" spans="1:15" x14ac:dyDescent="0.25">
      <c r="A51" s="508">
        <v>4</v>
      </c>
      <c r="B51" s="509">
        <v>40011</v>
      </c>
      <c r="C51" s="510" t="s">
        <v>40</v>
      </c>
      <c r="D51" s="511">
        <v>115</v>
      </c>
      <c r="E51" s="511">
        <v>21</v>
      </c>
      <c r="F51" s="511">
        <v>52</v>
      </c>
      <c r="G51" s="511">
        <v>35</v>
      </c>
      <c r="H51" s="511">
        <v>7</v>
      </c>
      <c r="I51" s="512">
        <f t="shared" si="11"/>
        <v>3.7565217391304349</v>
      </c>
      <c r="K51" s="284">
        <f t="shared" si="5"/>
        <v>115</v>
      </c>
      <c r="L51" s="285">
        <f t="shared" si="3"/>
        <v>73</v>
      </c>
      <c r="M51" s="406">
        <f t="shared" si="4"/>
        <v>63.478260869565219</v>
      </c>
      <c r="N51" s="285">
        <f t="shared" si="6"/>
        <v>7</v>
      </c>
      <c r="O51" s="378">
        <f t="shared" si="1"/>
        <v>6.0869565217391308</v>
      </c>
    </row>
    <row r="52" spans="1:15" x14ac:dyDescent="0.25">
      <c r="A52" s="508">
        <v>5</v>
      </c>
      <c r="B52" s="509">
        <v>40080</v>
      </c>
      <c r="C52" s="510" t="s">
        <v>96</v>
      </c>
      <c r="D52" s="511">
        <v>92</v>
      </c>
      <c r="E52" s="511">
        <v>4</v>
      </c>
      <c r="F52" s="511">
        <v>47</v>
      </c>
      <c r="G52" s="511">
        <v>40</v>
      </c>
      <c r="H52" s="511">
        <v>1</v>
      </c>
      <c r="I52" s="512">
        <f t="shared" si="11"/>
        <v>3.5869565217391304</v>
      </c>
      <c r="K52" s="284">
        <f t="shared" si="5"/>
        <v>92</v>
      </c>
      <c r="L52" s="285">
        <f t="shared" si="3"/>
        <v>51</v>
      </c>
      <c r="M52" s="406">
        <f t="shared" si="4"/>
        <v>55.434782608695649</v>
      </c>
      <c r="N52" s="285">
        <f t="shared" si="6"/>
        <v>1</v>
      </c>
      <c r="O52" s="378">
        <f t="shared" si="1"/>
        <v>1.0869565217391304</v>
      </c>
    </row>
    <row r="53" spans="1:15" x14ac:dyDescent="0.25">
      <c r="A53" s="508">
        <v>6</v>
      </c>
      <c r="B53" s="509">
        <v>40100</v>
      </c>
      <c r="C53" s="510" t="s">
        <v>42</v>
      </c>
      <c r="D53" s="511">
        <v>52</v>
      </c>
      <c r="E53" s="511">
        <v>2</v>
      </c>
      <c r="F53" s="511">
        <v>25</v>
      </c>
      <c r="G53" s="511">
        <v>22</v>
      </c>
      <c r="H53" s="511">
        <v>3</v>
      </c>
      <c r="I53" s="512">
        <f t="shared" si="11"/>
        <v>3.5</v>
      </c>
      <c r="K53" s="284">
        <f t="shared" si="5"/>
        <v>52</v>
      </c>
      <c r="L53" s="285">
        <f t="shared" si="3"/>
        <v>27</v>
      </c>
      <c r="M53" s="406">
        <f t="shared" si="4"/>
        <v>51.92307692307692</v>
      </c>
      <c r="N53" s="285">
        <f t="shared" si="6"/>
        <v>3</v>
      </c>
      <c r="O53" s="378">
        <f t="shared" si="1"/>
        <v>5.7692307692307692</v>
      </c>
    </row>
    <row r="54" spans="1:15" x14ac:dyDescent="0.25">
      <c r="A54" s="508">
        <v>7</v>
      </c>
      <c r="B54" s="509">
        <v>40020</v>
      </c>
      <c r="C54" s="534" t="s">
        <v>201</v>
      </c>
      <c r="D54" s="511"/>
      <c r="E54" s="511"/>
      <c r="F54" s="511"/>
      <c r="G54" s="511"/>
      <c r="H54" s="511"/>
      <c r="I54" s="512"/>
      <c r="K54" s="284"/>
      <c r="L54" s="285"/>
      <c r="M54" s="406"/>
      <c r="N54" s="285"/>
      <c r="O54" s="378"/>
    </row>
    <row r="55" spans="1:15" x14ac:dyDescent="0.25">
      <c r="A55" s="508">
        <v>8</v>
      </c>
      <c r="B55" s="509">
        <v>40031</v>
      </c>
      <c r="C55" s="510" t="s">
        <v>166</v>
      </c>
      <c r="D55" s="511">
        <v>20</v>
      </c>
      <c r="E55" s="511">
        <v>4</v>
      </c>
      <c r="F55" s="511">
        <v>7</v>
      </c>
      <c r="G55" s="511">
        <v>9</v>
      </c>
      <c r="H55" s="511"/>
      <c r="I55" s="512">
        <f t="shared" si="11"/>
        <v>3.75</v>
      </c>
      <c r="K55" s="284">
        <f t="shared" si="5"/>
        <v>20</v>
      </c>
      <c r="L55" s="285">
        <f t="shared" si="3"/>
        <v>11</v>
      </c>
      <c r="M55" s="406">
        <f t="shared" si="4"/>
        <v>55</v>
      </c>
      <c r="N55" s="285">
        <f t="shared" si="6"/>
        <v>0</v>
      </c>
      <c r="O55" s="378">
        <f t="shared" si="1"/>
        <v>0</v>
      </c>
    </row>
    <row r="56" spans="1:15" x14ac:dyDescent="0.25">
      <c r="A56" s="508">
        <v>9</v>
      </c>
      <c r="B56" s="509">
        <v>40210</v>
      </c>
      <c r="C56" s="510" t="s">
        <v>44</v>
      </c>
      <c r="D56" s="511">
        <v>18</v>
      </c>
      <c r="E56" s="511">
        <v>1</v>
      </c>
      <c r="F56" s="511">
        <v>10</v>
      </c>
      <c r="G56" s="511">
        <v>7</v>
      </c>
      <c r="H56" s="511"/>
      <c r="I56" s="512">
        <f t="shared" si="11"/>
        <v>3.6666666666666665</v>
      </c>
      <c r="K56" s="284">
        <f t="shared" si="5"/>
        <v>18</v>
      </c>
      <c r="L56" s="285">
        <f t="shared" si="3"/>
        <v>11</v>
      </c>
      <c r="M56" s="406">
        <f t="shared" si="4"/>
        <v>61.111111111111114</v>
      </c>
      <c r="N56" s="398">
        <f t="shared" si="6"/>
        <v>0</v>
      </c>
      <c r="O56" s="378">
        <f t="shared" si="1"/>
        <v>0</v>
      </c>
    </row>
    <row r="57" spans="1:15" x14ac:dyDescent="0.25">
      <c r="A57" s="508">
        <v>10</v>
      </c>
      <c r="B57" s="509">
        <v>40300</v>
      </c>
      <c r="C57" s="510" t="s">
        <v>45</v>
      </c>
      <c r="D57" s="511">
        <v>20</v>
      </c>
      <c r="E57" s="511">
        <v>3</v>
      </c>
      <c r="F57" s="511">
        <v>9</v>
      </c>
      <c r="G57" s="511">
        <v>8</v>
      </c>
      <c r="H57" s="511"/>
      <c r="I57" s="512">
        <f t="shared" si="11"/>
        <v>3.75</v>
      </c>
      <c r="K57" s="284">
        <f t="shared" si="5"/>
        <v>20</v>
      </c>
      <c r="L57" s="285">
        <f t="shared" si="3"/>
        <v>12</v>
      </c>
      <c r="M57" s="406">
        <f t="shared" si="4"/>
        <v>60</v>
      </c>
      <c r="N57" s="285">
        <f t="shared" si="6"/>
        <v>0</v>
      </c>
      <c r="O57" s="378">
        <f t="shared" si="1"/>
        <v>0</v>
      </c>
    </row>
    <row r="58" spans="1:15" x14ac:dyDescent="0.25">
      <c r="A58" s="508">
        <v>11</v>
      </c>
      <c r="B58" s="509">
        <v>40360</v>
      </c>
      <c r="C58" s="510" t="s">
        <v>46</v>
      </c>
      <c r="D58" s="511">
        <v>17</v>
      </c>
      <c r="E58" s="511"/>
      <c r="F58" s="511">
        <v>4</v>
      </c>
      <c r="G58" s="511">
        <v>11</v>
      </c>
      <c r="H58" s="511">
        <v>2</v>
      </c>
      <c r="I58" s="512">
        <f t="shared" si="11"/>
        <v>3.1176470588235294</v>
      </c>
      <c r="K58" s="284">
        <f t="shared" si="5"/>
        <v>17</v>
      </c>
      <c r="L58" s="285">
        <f t="shared" si="3"/>
        <v>4</v>
      </c>
      <c r="M58" s="406">
        <f t="shared" si="4"/>
        <v>23.529411764705884</v>
      </c>
      <c r="N58" s="285">
        <f t="shared" si="6"/>
        <v>2</v>
      </c>
      <c r="O58" s="378">
        <f t="shared" si="1"/>
        <v>11.764705882352942</v>
      </c>
    </row>
    <row r="59" spans="1:15" x14ac:dyDescent="0.25">
      <c r="A59" s="508">
        <v>12</v>
      </c>
      <c r="B59" s="509">
        <v>40390</v>
      </c>
      <c r="C59" s="510" t="s">
        <v>47</v>
      </c>
      <c r="D59" s="511">
        <v>35</v>
      </c>
      <c r="E59" s="511"/>
      <c r="F59" s="511">
        <v>11</v>
      </c>
      <c r="G59" s="511">
        <v>20</v>
      </c>
      <c r="H59" s="511">
        <v>4</v>
      </c>
      <c r="I59" s="512">
        <f t="shared" si="11"/>
        <v>3.2</v>
      </c>
      <c r="K59" s="284">
        <f t="shared" si="5"/>
        <v>35</v>
      </c>
      <c r="L59" s="285">
        <f t="shared" si="3"/>
        <v>11</v>
      </c>
      <c r="M59" s="406">
        <f t="shared" si="4"/>
        <v>31.428571428571427</v>
      </c>
      <c r="N59" s="285">
        <f t="shared" si="6"/>
        <v>4</v>
      </c>
      <c r="O59" s="378">
        <f t="shared" si="1"/>
        <v>11.428571428571429</v>
      </c>
    </row>
    <row r="60" spans="1:15" x14ac:dyDescent="0.25">
      <c r="A60" s="508">
        <v>13</v>
      </c>
      <c r="B60" s="509">
        <v>40720</v>
      </c>
      <c r="C60" s="510" t="s">
        <v>167</v>
      </c>
      <c r="D60" s="511">
        <v>39</v>
      </c>
      <c r="E60" s="511">
        <v>2</v>
      </c>
      <c r="F60" s="511">
        <v>17</v>
      </c>
      <c r="G60" s="511">
        <v>20</v>
      </c>
      <c r="H60" s="511"/>
      <c r="I60" s="512">
        <f t="shared" si="11"/>
        <v>3.5384615384615383</v>
      </c>
      <c r="K60" s="284">
        <f t="shared" si="5"/>
        <v>39</v>
      </c>
      <c r="L60" s="285">
        <f t="shared" si="3"/>
        <v>19</v>
      </c>
      <c r="M60" s="406">
        <f t="shared" si="4"/>
        <v>48.717948717948715</v>
      </c>
      <c r="N60" s="285">
        <f t="shared" si="6"/>
        <v>0</v>
      </c>
      <c r="O60" s="378">
        <f t="shared" si="1"/>
        <v>0</v>
      </c>
    </row>
    <row r="61" spans="1:15" x14ac:dyDescent="0.25">
      <c r="A61" s="508">
        <v>14</v>
      </c>
      <c r="B61" s="509">
        <v>40730</v>
      </c>
      <c r="C61" s="519" t="s">
        <v>49</v>
      </c>
      <c r="D61" s="511">
        <v>18</v>
      </c>
      <c r="E61" s="511"/>
      <c r="F61" s="511">
        <v>10</v>
      </c>
      <c r="G61" s="511">
        <v>8</v>
      </c>
      <c r="H61" s="511"/>
      <c r="I61" s="512">
        <f t="shared" si="11"/>
        <v>3.5555555555555554</v>
      </c>
      <c r="K61" s="284">
        <f t="shared" si="5"/>
        <v>18</v>
      </c>
      <c r="L61" s="285">
        <f t="shared" si="3"/>
        <v>10</v>
      </c>
      <c r="M61" s="406">
        <f t="shared" si="4"/>
        <v>55.555555555555557</v>
      </c>
      <c r="N61" s="285">
        <f t="shared" si="6"/>
        <v>0</v>
      </c>
      <c r="O61" s="378">
        <f t="shared" si="1"/>
        <v>0</v>
      </c>
    </row>
    <row r="62" spans="1:15" x14ac:dyDescent="0.25">
      <c r="A62" s="508">
        <v>15</v>
      </c>
      <c r="B62" s="509">
        <v>40820</v>
      </c>
      <c r="C62" s="519" t="s">
        <v>168</v>
      </c>
      <c r="D62" s="511">
        <v>29</v>
      </c>
      <c r="E62" s="511">
        <v>3</v>
      </c>
      <c r="F62" s="511">
        <v>11</v>
      </c>
      <c r="G62" s="511">
        <v>12</v>
      </c>
      <c r="H62" s="511">
        <v>3</v>
      </c>
      <c r="I62" s="512">
        <f t="shared" si="11"/>
        <v>3.4827586206896552</v>
      </c>
      <c r="K62" s="284">
        <f t="shared" si="5"/>
        <v>29</v>
      </c>
      <c r="L62" s="285">
        <f t="shared" si="3"/>
        <v>14</v>
      </c>
      <c r="M62" s="406">
        <f t="shared" si="4"/>
        <v>48.275862068965516</v>
      </c>
      <c r="N62" s="285">
        <f t="shared" si="6"/>
        <v>3</v>
      </c>
      <c r="O62" s="378">
        <f t="shared" si="1"/>
        <v>10.344827586206897</v>
      </c>
    </row>
    <row r="63" spans="1:15" x14ac:dyDescent="0.25">
      <c r="A63" s="508">
        <v>16</v>
      </c>
      <c r="B63" s="509">
        <v>40840</v>
      </c>
      <c r="C63" s="510" t="s">
        <v>51</v>
      </c>
      <c r="D63" s="511">
        <v>10</v>
      </c>
      <c r="E63" s="511"/>
      <c r="F63" s="511">
        <v>3</v>
      </c>
      <c r="G63" s="511">
        <v>7</v>
      </c>
      <c r="H63" s="511"/>
      <c r="I63" s="512">
        <f t="shared" si="11"/>
        <v>3.3</v>
      </c>
      <c r="K63" s="284">
        <f t="shared" si="5"/>
        <v>10</v>
      </c>
      <c r="L63" s="285">
        <f t="shared" si="3"/>
        <v>3</v>
      </c>
      <c r="M63" s="406">
        <f t="shared" si="4"/>
        <v>30</v>
      </c>
      <c r="N63" s="285">
        <f t="shared" si="6"/>
        <v>0</v>
      </c>
      <c r="O63" s="378">
        <f t="shared" si="1"/>
        <v>0</v>
      </c>
    </row>
    <row r="64" spans="1:15" x14ac:dyDescent="0.25">
      <c r="A64" s="508">
        <v>17</v>
      </c>
      <c r="B64" s="509">
        <v>40950</v>
      </c>
      <c r="C64" s="510" t="s">
        <v>52</v>
      </c>
      <c r="D64" s="511">
        <v>60</v>
      </c>
      <c r="E64" s="511">
        <v>2</v>
      </c>
      <c r="F64" s="511">
        <v>28</v>
      </c>
      <c r="G64" s="511">
        <v>27</v>
      </c>
      <c r="H64" s="511">
        <v>3</v>
      </c>
      <c r="I64" s="512">
        <f t="shared" si="11"/>
        <v>3.4833333333333334</v>
      </c>
      <c r="K64" s="284">
        <f t="shared" si="5"/>
        <v>60</v>
      </c>
      <c r="L64" s="285">
        <f t="shared" si="3"/>
        <v>30</v>
      </c>
      <c r="M64" s="406">
        <f t="shared" si="4"/>
        <v>50</v>
      </c>
      <c r="N64" s="398">
        <f t="shared" si="6"/>
        <v>3</v>
      </c>
      <c r="O64" s="378">
        <f t="shared" si="1"/>
        <v>5</v>
      </c>
    </row>
    <row r="65" spans="1:15" x14ac:dyDescent="0.25">
      <c r="A65" s="513">
        <v>18</v>
      </c>
      <c r="B65" s="514">
        <v>40990</v>
      </c>
      <c r="C65" s="515" t="s">
        <v>53</v>
      </c>
      <c r="D65" s="516">
        <v>63</v>
      </c>
      <c r="E65" s="516">
        <v>1</v>
      </c>
      <c r="F65" s="516">
        <v>23</v>
      </c>
      <c r="G65" s="516">
        <v>35</v>
      </c>
      <c r="H65" s="516">
        <v>4</v>
      </c>
      <c r="I65" s="517">
        <f t="shared" si="11"/>
        <v>3.3333333333333335</v>
      </c>
      <c r="K65" s="284">
        <f t="shared" si="5"/>
        <v>63</v>
      </c>
      <c r="L65" s="285">
        <f t="shared" si="3"/>
        <v>24</v>
      </c>
      <c r="M65" s="406">
        <f t="shared" si="4"/>
        <v>38.095238095238095</v>
      </c>
      <c r="N65" s="285">
        <f t="shared" si="6"/>
        <v>4</v>
      </c>
      <c r="O65" s="378">
        <f t="shared" si="1"/>
        <v>6.3492063492063489</v>
      </c>
    </row>
    <row r="66" spans="1:15" ht="15.75" thickBot="1" x14ac:dyDescent="0.3">
      <c r="A66" s="513">
        <v>19</v>
      </c>
      <c r="B66" s="514">
        <v>40133</v>
      </c>
      <c r="C66" s="515" t="s">
        <v>169</v>
      </c>
      <c r="D66" s="516">
        <v>25</v>
      </c>
      <c r="E66" s="516">
        <v>2</v>
      </c>
      <c r="F66" s="516">
        <v>13</v>
      </c>
      <c r="G66" s="516">
        <v>10</v>
      </c>
      <c r="H66" s="516"/>
      <c r="I66" s="517">
        <f t="shared" si="11"/>
        <v>3.68</v>
      </c>
      <c r="K66" s="289">
        <f t="shared" si="5"/>
        <v>25</v>
      </c>
      <c r="L66" s="290">
        <f t="shared" si="3"/>
        <v>15</v>
      </c>
      <c r="M66" s="407">
        <f t="shared" si="4"/>
        <v>60</v>
      </c>
      <c r="N66" s="290">
        <f t="shared" si="6"/>
        <v>0</v>
      </c>
      <c r="O66" s="379">
        <f t="shared" si="1"/>
        <v>0</v>
      </c>
    </row>
    <row r="67" spans="1:15" ht="15.75" thickBot="1" x14ac:dyDescent="0.3">
      <c r="A67" s="499"/>
      <c r="B67" s="518"/>
      <c r="C67" s="500" t="s">
        <v>105</v>
      </c>
      <c r="D67" s="501">
        <f>SUM(D68:D81)</f>
        <v>836</v>
      </c>
      <c r="E67" s="501">
        <f>SUM(E68:E81)</f>
        <v>50</v>
      </c>
      <c r="F67" s="501">
        <f>SUM(F68:F81)</f>
        <v>356</v>
      </c>
      <c r="G67" s="501">
        <f>SUM(G68:G81)</f>
        <v>419</v>
      </c>
      <c r="H67" s="501">
        <f>SUM(H68:H81)</f>
        <v>11</v>
      </c>
      <c r="I67" s="502">
        <f>AVERAGE(I68:I81)</f>
        <v>3.5395153017746899</v>
      </c>
      <c r="K67" s="384">
        <f t="shared" si="5"/>
        <v>836</v>
      </c>
      <c r="L67" s="385">
        <f t="shared" si="3"/>
        <v>406</v>
      </c>
      <c r="M67" s="386">
        <f t="shared" si="4"/>
        <v>48.564593301435409</v>
      </c>
      <c r="N67" s="385">
        <f t="shared" si="6"/>
        <v>11</v>
      </c>
      <c r="O67" s="387">
        <f t="shared" si="1"/>
        <v>1.3157894736842106</v>
      </c>
    </row>
    <row r="68" spans="1:15" x14ac:dyDescent="0.25">
      <c r="A68" s="503">
        <v>1</v>
      </c>
      <c r="B68" s="504">
        <v>50040</v>
      </c>
      <c r="C68" s="505" t="s">
        <v>170</v>
      </c>
      <c r="D68" s="506">
        <v>44</v>
      </c>
      <c r="E68" s="506">
        <v>2</v>
      </c>
      <c r="F68" s="506">
        <v>30</v>
      </c>
      <c r="G68" s="506">
        <v>12</v>
      </c>
      <c r="H68" s="506"/>
      <c r="I68" s="507">
        <f t="shared" ref="I68:I81" si="12">(H68*2+G68*3+F68*4+E68*5)/D68</f>
        <v>3.7727272727272729</v>
      </c>
      <c r="K68" s="279">
        <f t="shared" si="5"/>
        <v>44</v>
      </c>
      <c r="L68" s="280">
        <f t="shared" si="3"/>
        <v>32</v>
      </c>
      <c r="M68" s="405">
        <f t="shared" si="4"/>
        <v>72.727272727272734</v>
      </c>
      <c r="N68" s="280">
        <f t="shared" si="6"/>
        <v>0</v>
      </c>
      <c r="O68" s="377">
        <f t="shared" si="1"/>
        <v>0</v>
      </c>
    </row>
    <row r="69" spans="1:15" x14ac:dyDescent="0.25">
      <c r="A69" s="508">
        <v>2</v>
      </c>
      <c r="B69" s="509">
        <v>50003</v>
      </c>
      <c r="C69" s="510" t="s">
        <v>97</v>
      </c>
      <c r="D69" s="511">
        <v>52</v>
      </c>
      <c r="E69" s="511">
        <v>8</v>
      </c>
      <c r="F69" s="511">
        <v>25</v>
      </c>
      <c r="G69" s="511">
        <v>19</v>
      </c>
      <c r="H69" s="511"/>
      <c r="I69" s="512">
        <f t="shared" si="12"/>
        <v>3.7884615384615383</v>
      </c>
      <c r="K69" s="284">
        <f t="shared" si="5"/>
        <v>52</v>
      </c>
      <c r="L69" s="285">
        <f t="shared" si="3"/>
        <v>33</v>
      </c>
      <c r="M69" s="406">
        <f t="shared" si="4"/>
        <v>63.46153846153846</v>
      </c>
      <c r="N69" s="285">
        <f t="shared" si="6"/>
        <v>0</v>
      </c>
      <c r="O69" s="378">
        <f t="shared" si="1"/>
        <v>0</v>
      </c>
    </row>
    <row r="70" spans="1:15" x14ac:dyDescent="0.25">
      <c r="A70" s="508">
        <v>3</v>
      </c>
      <c r="B70" s="509">
        <v>50060</v>
      </c>
      <c r="C70" s="519" t="s">
        <v>171</v>
      </c>
      <c r="D70" s="511">
        <v>73</v>
      </c>
      <c r="E70" s="511">
        <v>3</v>
      </c>
      <c r="F70" s="511">
        <v>32</v>
      </c>
      <c r="G70" s="511">
        <v>38</v>
      </c>
      <c r="H70" s="511"/>
      <c r="I70" s="512">
        <f t="shared" si="12"/>
        <v>3.5205479452054793</v>
      </c>
      <c r="K70" s="284">
        <f t="shared" si="5"/>
        <v>73</v>
      </c>
      <c r="L70" s="285">
        <f t="shared" si="3"/>
        <v>35</v>
      </c>
      <c r="M70" s="406">
        <f t="shared" si="4"/>
        <v>47.945205479452056</v>
      </c>
      <c r="N70" s="285">
        <f t="shared" si="6"/>
        <v>0</v>
      </c>
      <c r="O70" s="378">
        <f t="shared" ref="O70:O121" si="13">N70*100/K70</f>
        <v>0</v>
      </c>
    </row>
    <row r="71" spans="1:15" x14ac:dyDescent="0.25">
      <c r="A71" s="508">
        <v>4</v>
      </c>
      <c r="B71" s="509">
        <v>50170</v>
      </c>
      <c r="C71" s="519" t="s">
        <v>172</v>
      </c>
      <c r="D71" s="511">
        <v>41</v>
      </c>
      <c r="E71" s="511">
        <v>3</v>
      </c>
      <c r="F71" s="511">
        <v>18</v>
      </c>
      <c r="G71" s="511">
        <v>20</v>
      </c>
      <c r="H71" s="511"/>
      <c r="I71" s="512">
        <f t="shared" si="12"/>
        <v>3.5853658536585367</v>
      </c>
      <c r="K71" s="284">
        <f t="shared" si="5"/>
        <v>41</v>
      </c>
      <c r="L71" s="285">
        <f t="shared" ref="L71:L121" si="14">E71+F71</f>
        <v>21</v>
      </c>
      <c r="M71" s="406">
        <f t="shared" ref="M71:M122" si="15">L71*100/K71</f>
        <v>51.219512195121951</v>
      </c>
      <c r="N71" s="398">
        <f t="shared" si="6"/>
        <v>0</v>
      </c>
      <c r="O71" s="378">
        <f t="shared" si="13"/>
        <v>0</v>
      </c>
    </row>
    <row r="72" spans="1:15" x14ac:dyDescent="0.25">
      <c r="A72" s="508">
        <v>5</v>
      </c>
      <c r="B72" s="509">
        <v>50230</v>
      </c>
      <c r="C72" s="510" t="s">
        <v>58</v>
      </c>
      <c r="D72" s="511">
        <v>46</v>
      </c>
      <c r="E72" s="511">
        <v>1</v>
      </c>
      <c r="F72" s="511">
        <v>25</v>
      </c>
      <c r="G72" s="511">
        <v>20</v>
      </c>
      <c r="H72" s="511"/>
      <c r="I72" s="512">
        <f t="shared" si="12"/>
        <v>3.5869565217391304</v>
      </c>
      <c r="K72" s="284">
        <f t="shared" ref="K72:K122" si="16">D72</f>
        <v>46</v>
      </c>
      <c r="L72" s="285">
        <f t="shared" si="14"/>
        <v>26</v>
      </c>
      <c r="M72" s="406">
        <f t="shared" si="15"/>
        <v>56.521739130434781</v>
      </c>
      <c r="N72" s="285">
        <f t="shared" ref="N72:N122" si="17">H72</f>
        <v>0</v>
      </c>
      <c r="O72" s="378">
        <f t="shared" si="13"/>
        <v>0</v>
      </c>
    </row>
    <row r="73" spans="1:15" x14ac:dyDescent="0.25">
      <c r="A73" s="508">
        <v>6</v>
      </c>
      <c r="B73" s="509">
        <v>50340</v>
      </c>
      <c r="C73" s="519" t="s">
        <v>173</v>
      </c>
      <c r="D73" s="511">
        <v>69</v>
      </c>
      <c r="E73" s="511">
        <v>3</v>
      </c>
      <c r="F73" s="511">
        <v>28</v>
      </c>
      <c r="G73" s="511">
        <v>38</v>
      </c>
      <c r="H73" s="511"/>
      <c r="I73" s="512">
        <f t="shared" si="12"/>
        <v>3.4927536231884058</v>
      </c>
      <c r="K73" s="284">
        <f t="shared" si="16"/>
        <v>69</v>
      </c>
      <c r="L73" s="285">
        <f t="shared" si="14"/>
        <v>31</v>
      </c>
      <c r="M73" s="406">
        <f t="shared" si="15"/>
        <v>44.927536231884055</v>
      </c>
      <c r="N73" s="285">
        <f t="shared" si="17"/>
        <v>0</v>
      </c>
      <c r="O73" s="378">
        <f t="shared" si="13"/>
        <v>0</v>
      </c>
    </row>
    <row r="74" spans="1:15" x14ac:dyDescent="0.25">
      <c r="A74" s="508">
        <v>7</v>
      </c>
      <c r="B74" s="509">
        <v>50420</v>
      </c>
      <c r="C74" s="519" t="s">
        <v>174</v>
      </c>
      <c r="D74" s="511">
        <v>69</v>
      </c>
      <c r="E74" s="511">
        <v>9</v>
      </c>
      <c r="F74" s="511">
        <v>32</v>
      </c>
      <c r="G74" s="511">
        <v>28</v>
      </c>
      <c r="H74" s="511"/>
      <c r="I74" s="512">
        <f t="shared" si="12"/>
        <v>3.7246376811594204</v>
      </c>
      <c r="K74" s="284">
        <f t="shared" si="16"/>
        <v>69</v>
      </c>
      <c r="L74" s="285">
        <f t="shared" si="14"/>
        <v>41</v>
      </c>
      <c r="M74" s="406">
        <f t="shared" si="15"/>
        <v>59.420289855072461</v>
      </c>
      <c r="N74" s="285">
        <f t="shared" si="17"/>
        <v>0</v>
      </c>
      <c r="O74" s="378">
        <f t="shared" si="13"/>
        <v>0</v>
      </c>
    </row>
    <row r="75" spans="1:15" x14ac:dyDescent="0.25">
      <c r="A75" s="508">
        <v>8</v>
      </c>
      <c r="B75" s="509">
        <v>50450</v>
      </c>
      <c r="C75" s="519" t="s">
        <v>175</v>
      </c>
      <c r="D75" s="511">
        <v>31</v>
      </c>
      <c r="E75" s="511">
        <v>4</v>
      </c>
      <c r="F75" s="511">
        <v>9</v>
      </c>
      <c r="G75" s="511">
        <v>16</v>
      </c>
      <c r="H75" s="511">
        <v>2</v>
      </c>
      <c r="I75" s="512">
        <f t="shared" si="12"/>
        <v>3.4838709677419355</v>
      </c>
      <c r="K75" s="284">
        <f t="shared" si="16"/>
        <v>31</v>
      </c>
      <c r="L75" s="285">
        <f t="shared" si="14"/>
        <v>13</v>
      </c>
      <c r="M75" s="406">
        <f t="shared" si="15"/>
        <v>41.935483870967744</v>
      </c>
      <c r="N75" s="285">
        <f t="shared" si="17"/>
        <v>2</v>
      </c>
      <c r="O75" s="378">
        <f t="shared" si="13"/>
        <v>6.4516129032258061</v>
      </c>
    </row>
    <row r="76" spans="1:15" x14ac:dyDescent="0.25">
      <c r="A76" s="508">
        <v>9</v>
      </c>
      <c r="B76" s="509">
        <v>50620</v>
      </c>
      <c r="C76" s="510" t="s">
        <v>62</v>
      </c>
      <c r="D76" s="511">
        <v>32</v>
      </c>
      <c r="E76" s="511">
        <v>1</v>
      </c>
      <c r="F76" s="511">
        <v>8</v>
      </c>
      <c r="G76" s="511">
        <v>21</v>
      </c>
      <c r="H76" s="511">
        <v>2</v>
      </c>
      <c r="I76" s="512">
        <f t="shared" si="12"/>
        <v>3.25</v>
      </c>
      <c r="K76" s="284">
        <f t="shared" si="16"/>
        <v>32</v>
      </c>
      <c r="L76" s="285">
        <f t="shared" si="14"/>
        <v>9</v>
      </c>
      <c r="M76" s="406">
        <f t="shared" si="15"/>
        <v>28.125</v>
      </c>
      <c r="N76" s="285">
        <f t="shared" si="17"/>
        <v>2</v>
      </c>
      <c r="O76" s="378">
        <f t="shared" si="13"/>
        <v>6.25</v>
      </c>
    </row>
    <row r="77" spans="1:15" x14ac:dyDescent="0.25">
      <c r="A77" s="508">
        <v>10</v>
      </c>
      <c r="B77" s="509">
        <v>50760</v>
      </c>
      <c r="C77" s="510" t="s">
        <v>176</v>
      </c>
      <c r="D77" s="511">
        <v>124</v>
      </c>
      <c r="E77" s="511">
        <v>3</v>
      </c>
      <c r="F77" s="511">
        <v>46</v>
      </c>
      <c r="G77" s="511">
        <v>75</v>
      </c>
      <c r="H77" s="511"/>
      <c r="I77" s="512">
        <f t="shared" si="12"/>
        <v>3.4193548387096775</v>
      </c>
      <c r="K77" s="284">
        <f t="shared" si="16"/>
        <v>124</v>
      </c>
      <c r="L77" s="285">
        <f t="shared" si="14"/>
        <v>49</v>
      </c>
      <c r="M77" s="406">
        <f t="shared" si="15"/>
        <v>39.516129032258064</v>
      </c>
      <c r="N77" s="285">
        <f t="shared" si="17"/>
        <v>0</v>
      </c>
      <c r="O77" s="378">
        <f t="shared" si="13"/>
        <v>0</v>
      </c>
    </row>
    <row r="78" spans="1:15" x14ac:dyDescent="0.25">
      <c r="A78" s="508">
        <v>11</v>
      </c>
      <c r="B78" s="509">
        <v>50780</v>
      </c>
      <c r="C78" s="519" t="s">
        <v>177</v>
      </c>
      <c r="D78" s="511">
        <v>64</v>
      </c>
      <c r="E78" s="511"/>
      <c r="F78" s="511">
        <v>13</v>
      </c>
      <c r="G78" s="511">
        <v>45</v>
      </c>
      <c r="H78" s="511">
        <v>6</v>
      </c>
      <c r="I78" s="512">
        <f t="shared" si="12"/>
        <v>3.109375</v>
      </c>
      <c r="K78" s="284">
        <f t="shared" si="16"/>
        <v>64</v>
      </c>
      <c r="L78" s="285">
        <f t="shared" si="14"/>
        <v>13</v>
      </c>
      <c r="M78" s="406">
        <f t="shared" si="15"/>
        <v>20.3125</v>
      </c>
      <c r="N78" s="398">
        <f t="shared" si="17"/>
        <v>6</v>
      </c>
      <c r="O78" s="378">
        <f t="shared" si="13"/>
        <v>9.375</v>
      </c>
    </row>
    <row r="79" spans="1:15" x14ac:dyDescent="0.25">
      <c r="A79" s="508">
        <v>12</v>
      </c>
      <c r="B79" s="509">
        <v>50930</v>
      </c>
      <c r="C79" s="519" t="s">
        <v>178</v>
      </c>
      <c r="D79" s="511">
        <v>55</v>
      </c>
      <c r="E79" s="511">
        <v>2</v>
      </c>
      <c r="F79" s="511">
        <v>22</v>
      </c>
      <c r="G79" s="511">
        <v>31</v>
      </c>
      <c r="H79" s="511"/>
      <c r="I79" s="512">
        <f t="shared" si="12"/>
        <v>3.4727272727272727</v>
      </c>
      <c r="K79" s="284">
        <f t="shared" si="16"/>
        <v>55</v>
      </c>
      <c r="L79" s="285">
        <f t="shared" si="14"/>
        <v>24</v>
      </c>
      <c r="M79" s="406">
        <f t="shared" si="15"/>
        <v>43.636363636363633</v>
      </c>
      <c r="N79" s="285">
        <f t="shared" si="17"/>
        <v>0</v>
      </c>
      <c r="O79" s="378">
        <f t="shared" si="13"/>
        <v>0</v>
      </c>
    </row>
    <row r="80" spans="1:15" x14ac:dyDescent="0.25">
      <c r="A80" s="508">
        <v>13</v>
      </c>
      <c r="B80" s="509">
        <v>51370</v>
      </c>
      <c r="C80" s="510" t="s">
        <v>66</v>
      </c>
      <c r="D80" s="511">
        <v>57</v>
      </c>
      <c r="E80" s="511">
        <v>4</v>
      </c>
      <c r="F80" s="511">
        <v>37</v>
      </c>
      <c r="G80" s="511">
        <v>16</v>
      </c>
      <c r="H80" s="511"/>
      <c r="I80" s="512">
        <f t="shared" si="12"/>
        <v>3.7894736842105261</v>
      </c>
      <c r="K80" s="284">
        <f t="shared" si="16"/>
        <v>57</v>
      </c>
      <c r="L80" s="285">
        <f t="shared" si="14"/>
        <v>41</v>
      </c>
      <c r="M80" s="406">
        <f t="shared" si="15"/>
        <v>71.929824561403507</v>
      </c>
      <c r="N80" s="285">
        <f t="shared" si="17"/>
        <v>0</v>
      </c>
      <c r="O80" s="378">
        <f t="shared" si="13"/>
        <v>0</v>
      </c>
    </row>
    <row r="81" spans="1:15" ht="15.75" thickBot="1" x14ac:dyDescent="0.3">
      <c r="A81" s="513">
        <v>14</v>
      </c>
      <c r="B81" s="514">
        <v>51580</v>
      </c>
      <c r="C81" s="520" t="s">
        <v>140</v>
      </c>
      <c r="D81" s="516">
        <v>79</v>
      </c>
      <c r="E81" s="516">
        <v>7</v>
      </c>
      <c r="F81" s="516">
        <v>31</v>
      </c>
      <c r="G81" s="516">
        <v>40</v>
      </c>
      <c r="H81" s="516">
        <v>1</v>
      </c>
      <c r="I81" s="517">
        <f t="shared" si="12"/>
        <v>3.5569620253164556</v>
      </c>
      <c r="K81" s="289">
        <f t="shared" si="16"/>
        <v>79</v>
      </c>
      <c r="L81" s="290">
        <f t="shared" si="14"/>
        <v>38</v>
      </c>
      <c r="M81" s="407">
        <f t="shared" si="15"/>
        <v>48.101265822784811</v>
      </c>
      <c r="N81" s="290">
        <f t="shared" si="17"/>
        <v>1</v>
      </c>
      <c r="O81" s="379">
        <f t="shared" si="13"/>
        <v>1.2658227848101267</v>
      </c>
    </row>
    <row r="82" spans="1:15" ht="15.75" thickBot="1" x14ac:dyDescent="0.3">
      <c r="A82" s="499"/>
      <c r="B82" s="518"/>
      <c r="C82" s="500" t="s">
        <v>106</v>
      </c>
      <c r="D82" s="501">
        <f>SUM(D83:D112)</f>
        <v>1819</v>
      </c>
      <c r="E82" s="501">
        <f t="shared" ref="E82:H82" si="18">SUM(E83:E112)</f>
        <v>76</v>
      </c>
      <c r="F82" s="501">
        <f t="shared" si="18"/>
        <v>794</v>
      </c>
      <c r="G82" s="501">
        <f t="shared" si="18"/>
        <v>888</v>
      </c>
      <c r="H82" s="501">
        <f t="shared" si="18"/>
        <v>61</v>
      </c>
      <c r="I82" s="502">
        <f>AVERAGE(I83:I112)</f>
        <v>3.4713736668077213</v>
      </c>
      <c r="K82" s="384">
        <f t="shared" si="16"/>
        <v>1819</v>
      </c>
      <c r="L82" s="385">
        <f t="shared" si="14"/>
        <v>870</v>
      </c>
      <c r="M82" s="386">
        <f t="shared" si="15"/>
        <v>47.828477185266628</v>
      </c>
      <c r="N82" s="385">
        <f t="shared" si="17"/>
        <v>61</v>
      </c>
      <c r="O82" s="387">
        <f t="shared" si="13"/>
        <v>3.353490929081913</v>
      </c>
    </row>
    <row r="83" spans="1:15" x14ac:dyDescent="0.25">
      <c r="A83" s="503">
        <v>1</v>
      </c>
      <c r="B83" s="504">
        <v>60010</v>
      </c>
      <c r="C83" s="521" t="s">
        <v>179</v>
      </c>
      <c r="D83" s="506">
        <v>31</v>
      </c>
      <c r="E83" s="506">
        <v>1</v>
      </c>
      <c r="F83" s="506">
        <v>9</v>
      </c>
      <c r="G83" s="506">
        <v>21</v>
      </c>
      <c r="H83" s="506"/>
      <c r="I83" s="507">
        <f t="shared" ref="I83:I112" si="19">(H83*2+G83*3+F83*4+E83*5)/D83</f>
        <v>3.3548387096774195</v>
      </c>
      <c r="K83" s="279">
        <f t="shared" si="16"/>
        <v>31</v>
      </c>
      <c r="L83" s="280">
        <f t="shared" si="14"/>
        <v>10</v>
      </c>
      <c r="M83" s="405">
        <f t="shared" si="15"/>
        <v>32.258064516129032</v>
      </c>
      <c r="N83" s="280">
        <f t="shared" si="17"/>
        <v>0</v>
      </c>
      <c r="O83" s="377">
        <f t="shared" si="13"/>
        <v>0</v>
      </c>
    </row>
    <row r="84" spans="1:15" x14ac:dyDescent="0.25">
      <c r="A84" s="508">
        <v>2</v>
      </c>
      <c r="B84" s="509">
        <v>60020</v>
      </c>
      <c r="C84" s="510" t="s">
        <v>69</v>
      </c>
      <c r="D84" s="511">
        <v>17</v>
      </c>
      <c r="E84" s="511"/>
      <c r="F84" s="511">
        <v>5</v>
      </c>
      <c r="G84" s="511">
        <v>12</v>
      </c>
      <c r="H84" s="511"/>
      <c r="I84" s="512">
        <f t="shared" si="19"/>
        <v>3.2941176470588234</v>
      </c>
      <c r="K84" s="284">
        <f t="shared" si="16"/>
        <v>17</v>
      </c>
      <c r="L84" s="285">
        <f t="shared" si="14"/>
        <v>5</v>
      </c>
      <c r="M84" s="406">
        <f t="shared" si="15"/>
        <v>29.411764705882351</v>
      </c>
      <c r="N84" s="285">
        <f t="shared" si="17"/>
        <v>0</v>
      </c>
      <c r="O84" s="378">
        <f t="shared" si="13"/>
        <v>0</v>
      </c>
    </row>
    <row r="85" spans="1:15" x14ac:dyDescent="0.25">
      <c r="A85" s="508">
        <v>3</v>
      </c>
      <c r="B85" s="509">
        <v>60050</v>
      </c>
      <c r="C85" s="519" t="s">
        <v>180</v>
      </c>
      <c r="D85" s="511">
        <v>60</v>
      </c>
      <c r="E85" s="511">
        <v>4</v>
      </c>
      <c r="F85" s="511">
        <v>22</v>
      </c>
      <c r="G85" s="511">
        <v>32</v>
      </c>
      <c r="H85" s="511">
        <v>2</v>
      </c>
      <c r="I85" s="512">
        <f t="shared" si="19"/>
        <v>3.4666666666666668</v>
      </c>
      <c r="K85" s="284">
        <f t="shared" si="16"/>
        <v>60</v>
      </c>
      <c r="L85" s="285">
        <f t="shared" si="14"/>
        <v>26</v>
      </c>
      <c r="M85" s="406">
        <f t="shared" si="15"/>
        <v>43.333333333333336</v>
      </c>
      <c r="N85" s="285">
        <f t="shared" si="17"/>
        <v>2</v>
      </c>
      <c r="O85" s="378">
        <f t="shared" si="13"/>
        <v>3.3333333333333335</v>
      </c>
    </row>
    <row r="86" spans="1:15" x14ac:dyDescent="0.25">
      <c r="A86" s="508">
        <v>4</v>
      </c>
      <c r="B86" s="509">
        <v>60070</v>
      </c>
      <c r="C86" s="519" t="s">
        <v>181</v>
      </c>
      <c r="D86" s="511">
        <v>81</v>
      </c>
      <c r="E86" s="511">
        <v>4</v>
      </c>
      <c r="F86" s="511">
        <v>39</v>
      </c>
      <c r="G86" s="511">
        <v>34</v>
      </c>
      <c r="H86" s="511">
        <v>4</v>
      </c>
      <c r="I86" s="512">
        <f t="shared" si="19"/>
        <v>3.5308641975308643</v>
      </c>
      <c r="K86" s="284">
        <f t="shared" si="16"/>
        <v>81</v>
      </c>
      <c r="L86" s="285">
        <f t="shared" si="14"/>
        <v>43</v>
      </c>
      <c r="M86" s="406">
        <f t="shared" si="15"/>
        <v>53.086419753086417</v>
      </c>
      <c r="N86" s="285">
        <f t="shared" si="17"/>
        <v>4</v>
      </c>
      <c r="O86" s="378">
        <f t="shared" si="13"/>
        <v>4.9382716049382713</v>
      </c>
    </row>
    <row r="87" spans="1:15" x14ac:dyDescent="0.25">
      <c r="A87" s="508">
        <v>5</v>
      </c>
      <c r="B87" s="509">
        <v>60180</v>
      </c>
      <c r="C87" s="519" t="s">
        <v>182</v>
      </c>
      <c r="D87" s="511">
        <v>68</v>
      </c>
      <c r="E87" s="511">
        <v>1</v>
      </c>
      <c r="F87" s="511">
        <v>26</v>
      </c>
      <c r="G87" s="511">
        <v>36</v>
      </c>
      <c r="H87" s="511">
        <v>5</v>
      </c>
      <c r="I87" s="512">
        <f t="shared" si="19"/>
        <v>3.3382352941176472</v>
      </c>
      <c r="K87" s="284">
        <f t="shared" si="16"/>
        <v>68</v>
      </c>
      <c r="L87" s="285">
        <f t="shared" si="14"/>
        <v>27</v>
      </c>
      <c r="M87" s="406">
        <f t="shared" si="15"/>
        <v>39.705882352941174</v>
      </c>
      <c r="N87" s="285">
        <f t="shared" si="17"/>
        <v>5</v>
      </c>
      <c r="O87" s="378">
        <f t="shared" si="13"/>
        <v>7.3529411764705879</v>
      </c>
    </row>
    <row r="88" spans="1:15" x14ac:dyDescent="0.25">
      <c r="A88" s="508">
        <v>6</v>
      </c>
      <c r="B88" s="509">
        <v>60240</v>
      </c>
      <c r="C88" s="519" t="s">
        <v>183</v>
      </c>
      <c r="D88" s="511">
        <v>74</v>
      </c>
      <c r="E88" s="511">
        <v>3</v>
      </c>
      <c r="F88" s="511">
        <v>39</v>
      </c>
      <c r="G88" s="511">
        <v>28</v>
      </c>
      <c r="H88" s="511">
        <v>4</v>
      </c>
      <c r="I88" s="512">
        <f t="shared" si="19"/>
        <v>3.5540540540540539</v>
      </c>
      <c r="K88" s="284">
        <f t="shared" si="16"/>
        <v>74</v>
      </c>
      <c r="L88" s="285">
        <f t="shared" si="14"/>
        <v>42</v>
      </c>
      <c r="M88" s="406">
        <f t="shared" si="15"/>
        <v>56.756756756756758</v>
      </c>
      <c r="N88" s="398">
        <f t="shared" si="17"/>
        <v>4</v>
      </c>
      <c r="O88" s="378">
        <f t="shared" si="13"/>
        <v>5.4054054054054053</v>
      </c>
    </row>
    <row r="89" spans="1:15" x14ac:dyDescent="0.25">
      <c r="A89" s="508">
        <v>7</v>
      </c>
      <c r="B89" s="509">
        <v>60560</v>
      </c>
      <c r="C89" s="510" t="s">
        <v>74</v>
      </c>
      <c r="D89" s="511">
        <v>32</v>
      </c>
      <c r="E89" s="511"/>
      <c r="F89" s="511">
        <v>17</v>
      </c>
      <c r="G89" s="511">
        <v>15</v>
      </c>
      <c r="H89" s="511"/>
      <c r="I89" s="512">
        <f t="shared" si="19"/>
        <v>3.53125</v>
      </c>
      <c r="K89" s="284">
        <f t="shared" si="16"/>
        <v>32</v>
      </c>
      <c r="L89" s="285">
        <f t="shared" si="14"/>
        <v>17</v>
      </c>
      <c r="M89" s="406">
        <f t="shared" si="15"/>
        <v>53.125</v>
      </c>
      <c r="N89" s="285">
        <f t="shared" si="17"/>
        <v>0</v>
      </c>
      <c r="O89" s="378">
        <f t="shared" si="13"/>
        <v>0</v>
      </c>
    </row>
    <row r="90" spans="1:15" x14ac:dyDescent="0.25">
      <c r="A90" s="508">
        <v>8</v>
      </c>
      <c r="B90" s="509">
        <v>60660</v>
      </c>
      <c r="C90" s="519" t="s">
        <v>184</v>
      </c>
      <c r="D90" s="511">
        <v>37</v>
      </c>
      <c r="E90" s="511"/>
      <c r="F90" s="511">
        <v>15</v>
      </c>
      <c r="G90" s="511">
        <v>21</v>
      </c>
      <c r="H90" s="511">
        <v>1</v>
      </c>
      <c r="I90" s="512">
        <f t="shared" si="19"/>
        <v>3.3783783783783785</v>
      </c>
      <c r="K90" s="284">
        <f t="shared" si="16"/>
        <v>37</v>
      </c>
      <c r="L90" s="285">
        <f t="shared" si="14"/>
        <v>15</v>
      </c>
      <c r="M90" s="406">
        <f t="shared" si="15"/>
        <v>40.54054054054054</v>
      </c>
      <c r="N90" s="398">
        <f t="shared" si="17"/>
        <v>1</v>
      </c>
      <c r="O90" s="378">
        <f t="shared" si="13"/>
        <v>2.7027027027027026</v>
      </c>
    </row>
    <row r="91" spans="1:15" x14ac:dyDescent="0.25">
      <c r="A91" s="508">
        <v>9</v>
      </c>
      <c r="B91" s="509">
        <v>60001</v>
      </c>
      <c r="C91" s="519" t="s">
        <v>185</v>
      </c>
      <c r="D91" s="511">
        <v>28</v>
      </c>
      <c r="E91" s="511">
        <v>1</v>
      </c>
      <c r="F91" s="511">
        <v>14</v>
      </c>
      <c r="G91" s="511">
        <v>13</v>
      </c>
      <c r="H91" s="511"/>
      <c r="I91" s="512">
        <f t="shared" si="19"/>
        <v>3.5714285714285716</v>
      </c>
      <c r="K91" s="284">
        <f t="shared" si="16"/>
        <v>28</v>
      </c>
      <c r="L91" s="285">
        <f t="shared" si="14"/>
        <v>15</v>
      </c>
      <c r="M91" s="406">
        <f t="shared" si="15"/>
        <v>53.571428571428569</v>
      </c>
      <c r="N91" s="398">
        <f t="shared" si="17"/>
        <v>0</v>
      </c>
      <c r="O91" s="378">
        <f t="shared" si="13"/>
        <v>0</v>
      </c>
    </row>
    <row r="92" spans="1:15" x14ac:dyDescent="0.25">
      <c r="A92" s="508">
        <v>10</v>
      </c>
      <c r="B92" s="509">
        <v>60850</v>
      </c>
      <c r="C92" s="519" t="s">
        <v>186</v>
      </c>
      <c r="D92" s="511">
        <v>61</v>
      </c>
      <c r="E92" s="511">
        <v>2</v>
      </c>
      <c r="F92" s="511">
        <v>23</v>
      </c>
      <c r="G92" s="511">
        <v>34</v>
      </c>
      <c r="H92" s="511">
        <v>2</v>
      </c>
      <c r="I92" s="512">
        <f t="shared" si="19"/>
        <v>3.4098360655737703</v>
      </c>
      <c r="K92" s="284">
        <f t="shared" si="16"/>
        <v>61</v>
      </c>
      <c r="L92" s="285">
        <f t="shared" si="14"/>
        <v>25</v>
      </c>
      <c r="M92" s="406">
        <f t="shared" si="15"/>
        <v>40.983606557377051</v>
      </c>
      <c r="N92" s="285">
        <f t="shared" si="17"/>
        <v>2</v>
      </c>
      <c r="O92" s="378">
        <f t="shared" si="13"/>
        <v>3.278688524590164</v>
      </c>
    </row>
    <row r="93" spans="1:15" x14ac:dyDescent="0.25">
      <c r="A93" s="508">
        <v>11</v>
      </c>
      <c r="B93" s="509">
        <v>60910</v>
      </c>
      <c r="C93" s="510" t="s">
        <v>78</v>
      </c>
      <c r="D93" s="511">
        <v>48</v>
      </c>
      <c r="E93" s="511">
        <v>1</v>
      </c>
      <c r="F93" s="511">
        <v>17</v>
      </c>
      <c r="G93" s="511">
        <v>27</v>
      </c>
      <c r="H93" s="511">
        <v>3</v>
      </c>
      <c r="I93" s="512">
        <f t="shared" si="19"/>
        <v>3.3333333333333335</v>
      </c>
      <c r="K93" s="284">
        <f t="shared" si="16"/>
        <v>48</v>
      </c>
      <c r="L93" s="285">
        <f t="shared" si="14"/>
        <v>18</v>
      </c>
      <c r="M93" s="406">
        <f t="shared" si="15"/>
        <v>37.5</v>
      </c>
      <c r="N93" s="285">
        <f t="shared" si="17"/>
        <v>3</v>
      </c>
      <c r="O93" s="378">
        <f t="shared" si="13"/>
        <v>6.25</v>
      </c>
    </row>
    <row r="94" spans="1:15" x14ac:dyDescent="0.25">
      <c r="A94" s="508">
        <v>12</v>
      </c>
      <c r="B94" s="509">
        <v>60980</v>
      </c>
      <c r="C94" s="510" t="s">
        <v>79</v>
      </c>
      <c r="D94" s="511">
        <v>40</v>
      </c>
      <c r="E94" s="511">
        <v>1</v>
      </c>
      <c r="F94" s="511">
        <v>15</v>
      </c>
      <c r="G94" s="511">
        <v>24</v>
      </c>
      <c r="H94" s="511"/>
      <c r="I94" s="512">
        <f t="shared" si="19"/>
        <v>3.4249999999999998</v>
      </c>
      <c r="K94" s="284">
        <f t="shared" si="16"/>
        <v>40</v>
      </c>
      <c r="L94" s="285">
        <f t="shared" si="14"/>
        <v>16</v>
      </c>
      <c r="M94" s="406">
        <f t="shared" si="15"/>
        <v>40</v>
      </c>
      <c r="N94" s="285">
        <f t="shared" si="17"/>
        <v>0</v>
      </c>
      <c r="O94" s="378">
        <f t="shared" si="13"/>
        <v>0</v>
      </c>
    </row>
    <row r="95" spans="1:15" x14ac:dyDescent="0.25">
      <c r="A95" s="508">
        <v>13</v>
      </c>
      <c r="B95" s="509">
        <v>61080</v>
      </c>
      <c r="C95" s="519" t="s">
        <v>187</v>
      </c>
      <c r="D95" s="511">
        <v>87</v>
      </c>
      <c r="E95" s="511">
        <v>2</v>
      </c>
      <c r="F95" s="511">
        <v>33</v>
      </c>
      <c r="G95" s="511">
        <v>49</v>
      </c>
      <c r="H95" s="511">
        <v>3</v>
      </c>
      <c r="I95" s="512">
        <f t="shared" si="19"/>
        <v>3.3908045977011496</v>
      </c>
      <c r="K95" s="284">
        <f t="shared" si="16"/>
        <v>87</v>
      </c>
      <c r="L95" s="285">
        <f t="shared" si="14"/>
        <v>35</v>
      </c>
      <c r="M95" s="406">
        <f t="shared" si="15"/>
        <v>40.229885057471265</v>
      </c>
      <c r="N95" s="285">
        <f t="shared" si="17"/>
        <v>3</v>
      </c>
      <c r="O95" s="378">
        <f t="shared" si="13"/>
        <v>3.4482758620689653</v>
      </c>
    </row>
    <row r="96" spans="1:15" x14ac:dyDescent="0.25">
      <c r="A96" s="508">
        <v>14</v>
      </c>
      <c r="B96" s="509">
        <v>61150</v>
      </c>
      <c r="C96" s="519" t="s">
        <v>188</v>
      </c>
      <c r="D96" s="511">
        <v>45</v>
      </c>
      <c r="E96" s="511">
        <v>2</v>
      </c>
      <c r="F96" s="511">
        <v>18</v>
      </c>
      <c r="G96" s="511">
        <v>22</v>
      </c>
      <c r="H96" s="511">
        <v>3</v>
      </c>
      <c r="I96" s="512">
        <f t="shared" si="19"/>
        <v>3.4222222222222221</v>
      </c>
      <c r="K96" s="284">
        <f t="shared" si="16"/>
        <v>45</v>
      </c>
      <c r="L96" s="285">
        <f t="shared" si="14"/>
        <v>20</v>
      </c>
      <c r="M96" s="406">
        <f t="shared" si="15"/>
        <v>44.444444444444443</v>
      </c>
      <c r="N96" s="285">
        <f t="shared" si="17"/>
        <v>3</v>
      </c>
      <c r="O96" s="378">
        <f t="shared" si="13"/>
        <v>6.666666666666667</v>
      </c>
    </row>
    <row r="97" spans="1:15" x14ac:dyDescent="0.25">
      <c r="A97" s="508">
        <v>15</v>
      </c>
      <c r="B97" s="509">
        <v>61210</v>
      </c>
      <c r="C97" s="519" t="s">
        <v>189</v>
      </c>
      <c r="D97" s="511">
        <v>41</v>
      </c>
      <c r="E97" s="511"/>
      <c r="F97" s="511">
        <v>12</v>
      </c>
      <c r="G97" s="511">
        <v>27</v>
      </c>
      <c r="H97" s="511">
        <v>2</v>
      </c>
      <c r="I97" s="512">
        <f t="shared" si="19"/>
        <v>3.2439024390243905</v>
      </c>
      <c r="K97" s="284">
        <f t="shared" si="16"/>
        <v>41</v>
      </c>
      <c r="L97" s="285">
        <f t="shared" si="14"/>
        <v>12</v>
      </c>
      <c r="M97" s="406">
        <f t="shared" si="15"/>
        <v>29.26829268292683</v>
      </c>
      <c r="N97" s="285">
        <f t="shared" si="17"/>
        <v>2</v>
      </c>
      <c r="O97" s="378">
        <f t="shared" si="13"/>
        <v>4.8780487804878048</v>
      </c>
    </row>
    <row r="98" spans="1:15" x14ac:dyDescent="0.25">
      <c r="A98" s="508">
        <v>16</v>
      </c>
      <c r="B98" s="509">
        <v>61290</v>
      </c>
      <c r="C98" s="510" t="s">
        <v>83</v>
      </c>
      <c r="D98" s="511">
        <v>39</v>
      </c>
      <c r="E98" s="511">
        <v>1</v>
      </c>
      <c r="F98" s="511">
        <v>17</v>
      </c>
      <c r="G98" s="511">
        <v>17</v>
      </c>
      <c r="H98" s="511">
        <v>4</v>
      </c>
      <c r="I98" s="512">
        <f t="shared" si="19"/>
        <v>3.3846153846153846</v>
      </c>
      <c r="K98" s="284">
        <f t="shared" si="16"/>
        <v>39</v>
      </c>
      <c r="L98" s="285">
        <f t="shared" si="14"/>
        <v>18</v>
      </c>
      <c r="M98" s="406">
        <f t="shared" si="15"/>
        <v>46.153846153846153</v>
      </c>
      <c r="N98" s="285">
        <f t="shared" si="17"/>
        <v>4</v>
      </c>
      <c r="O98" s="378">
        <f t="shared" si="13"/>
        <v>10.256410256410257</v>
      </c>
    </row>
    <row r="99" spans="1:15" x14ac:dyDescent="0.25">
      <c r="A99" s="508">
        <v>17</v>
      </c>
      <c r="B99" s="509">
        <v>61340</v>
      </c>
      <c r="C99" s="519" t="s">
        <v>190</v>
      </c>
      <c r="D99" s="511">
        <v>28</v>
      </c>
      <c r="E99" s="511"/>
      <c r="F99" s="511">
        <v>8</v>
      </c>
      <c r="G99" s="511">
        <v>18</v>
      </c>
      <c r="H99" s="511">
        <v>2</v>
      </c>
      <c r="I99" s="512">
        <f t="shared" si="19"/>
        <v>3.2142857142857144</v>
      </c>
      <c r="K99" s="284">
        <f t="shared" si="16"/>
        <v>28</v>
      </c>
      <c r="L99" s="285">
        <f t="shared" si="14"/>
        <v>8</v>
      </c>
      <c r="M99" s="406">
        <f t="shared" si="15"/>
        <v>28.571428571428573</v>
      </c>
      <c r="N99" s="285">
        <f t="shared" si="17"/>
        <v>2</v>
      </c>
      <c r="O99" s="378">
        <f t="shared" si="13"/>
        <v>7.1428571428571432</v>
      </c>
    </row>
    <row r="100" spans="1:15" x14ac:dyDescent="0.25">
      <c r="A100" s="508">
        <v>18</v>
      </c>
      <c r="B100" s="509">
        <v>61390</v>
      </c>
      <c r="C100" s="519" t="s">
        <v>191</v>
      </c>
      <c r="D100" s="511">
        <v>23</v>
      </c>
      <c r="E100" s="511">
        <v>3</v>
      </c>
      <c r="F100" s="511">
        <v>16</v>
      </c>
      <c r="G100" s="511">
        <v>4</v>
      </c>
      <c r="H100" s="511"/>
      <c r="I100" s="512">
        <f t="shared" si="19"/>
        <v>3.9565217391304346</v>
      </c>
      <c r="K100" s="284">
        <f t="shared" si="16"/>
        <v>23</v>
      </c>
      <c r="L100" s="285">
        <f t="shared" si="14"/>
        <v>19</v>
      </c>
      <c r="M100" s="406">
        <f t="shared" si="15"/>
        <v>82.608695652173907</v>
      </c>
      <c r="N100" s="285">
        <f t="shared" si="17"/>
        <v>0</v>
      </c>
      <c r="O100" s="378">
        <f t="shared" si="13"/>
        <v>0</v>
      </c>
    </row>
    <row r="101" spans="1:15" x14ac:dyDescent="0.25">
      <c r="A101" s="508">
        <v>19</v>
      </c>
      <c r="B101" s="509">
        <v>61410</v>
      </c>
      <c r="C101" s="519" t="s">
        <v>192</v>
      </c>
      <c r="D101" s="511">
        <v>48</v>
      </c>
      <c r="E101" s="511">
        <v>2</v>
      </c>
      <c r="F101" s="511">
        <v>24</v>
      </c>
      <c r="G101" s="511">
        <v>21</v>
      </c>
      <c r="H101" s="511">
        <v>1</v>
      </c>
      <c r="I101" s="512">
        <f t="shared" si="19"/>
        <v>3.5625</v>
      </c>
      <c r="K101" s="284">
        <f t="shared" si="16"/>
        <v>48</v>
      </c>
      <c r="L101" s="285">
        <f t="shared" si="14"/>
        <v>26</v>
      </c>
      <c r="M101" s="406">
        <f t="shared" si="15"/>
        <v>54.166666666666664</v>
      </c>
      <c r="N101" s="285">
        <f t="shared" si="17"/>
        <v>1</v>
      </c>
      <c r="O101" s="378">
        <f t="shared" si="13"/>
        <v>2.0833333333333335</v>
      </c>
    </row>
    <row r="102" spans="1:15" x14ac:dyDescent="0.25">
      <c r="A102" s="508">
        <v>20</v>
      </c>
      <c r="B102" s="509">
        <v>61430</v>
      </c>
      <c r="C102" s="519" t="s">
        <v>114</v>
      </c>
      <c r="D102" s="511">
        <v>74</v>
      </c>
      <c r="E102" s="511">
        <v>3</v>
      </c>
      <c r="F102" s="511">
        <v>27</v>
      </c>
      <c r="G102" s="511">
        <v>44</v>
      </c>
      <c r="H102" s="511"/>
      <c r="I102" s="512">
        <f t="shared" si="19"/>
        <v>3.4459459459459461</v>
      </c>
      <c r="K102" s="284">
        <f t="shared" si="16"/>
        <v>74</v>
      </c>
      <c r="L102" s="285">
        <f t="shared" si="14"/>
        <v>30</v>
      </c>
      <c r="M102" s="406">
        <f t="shared" si="15"/>
        <v>40.54054054054054</v>
      </c>
      <c r="N102" s="285">
        <f t="shared" si="17"/>
        <v>0</v>
      </c>
      <c r="O102" s="378">
        <f t="shared" si="13"/>
        <v>0</v>
      </c>
    </row>
    <row r="103" spans="1:15" x14ac:dyDescent="0.25">
      <c r="A103" s="508">
        <v>21</v>
      </c>
      <c r="B103" s="509">
        <v>61440</v>
      </c>
      <c r="C103" s="519" t="s">
        <v>193</v>
      </c>
      <c r="D103" s="511">
        <v>118</v>
      </c>
      <c r="E103" s="511">
        <v>5</v>
      </c>
      <c r="F103" s="511">
        <v>41</v>
      </c>
      <c r="G103" s="511">
        <v>70</v>
      </c>
      <c r="H103" s="511">
        <v>2</v>
      </c>
      <c r="I103" s="512">
        <f t="shared" si="19"/>
        <v>3.4152542372881354</v>
      </c>
      <c r="K103" s="284">
        <f t="shared" si="16"/>
        <v>118</v>
      </c>
      <c r="L103" s="285">
        <f t="shared" si="14"/>
        <v>46</v>
      </c>
      <c r="M103" s="406">
        <f t="shared" si="15"/>
        <v>38.983050847457626</v>
      </c>
      <c r="N103" s="285">
        <f t="shared" si="17"/>
        <v>2</v>
      </c>
      <c r="O103" s="378">
        <f t="shared" si="13"/>
        <v>1.6949152542372881</v>
      </c>
    </row>
    <row r="104" spans="1:15" x14ac:dyDescent="0.25">
      <c r="A104" s="508">
        <v>22</v>
      </c>
      <c r="B104" s="509">
        <v>61450</v>
      </c>
      <c r="C104" s="519" t="s">
        <v>115</v>
      </c>
      <c r="D104" s="511">
        <v>89</v>
      </c>
      <c r="E104" s="511">
        <v>5</v>
      </c>
      <c r="F104" s="511">
        <v>39</v>
      </c>
      <c r="G104" s="511">
        <v>41</v>
      </c>
      <c r="H104" s="511">
        <v>4</v>
      </c>
      <c r="I104" s="512">
        <f t="shared" si="19"/>
        <v>3.50561797752809</v>
      </c>
      <c r="K104" s="284">
        <f t="shared" si="16"/>
        <v>89</v>
      </c>
      <c r="L104" s="285">
        <f t="shared" si="14"/>
        <v>44</v>
      </c>
      <c r="M104" s="406">
        <f t="shared" si="15"/>
        <v>49.438202247191015</v>
      </c>
      <c r="N104" s="285">
        <f t="shared" si="17"/>
        <v>4</v>
      </c>
      <c r="O104" s="378">
        <f t="shared" si="13"/>
        <v>4.4943820224719104</v>
      </c>
    </row>
    <row r="105" spans="1:15" x14ac:dyDescent="0.25">
      <c r="A105" s="508">
        <v>23</v>
      </c>
      <c r="B105" s="509">
        <v>61470</v>
      </c>
      <c r="C105" s="519" t="s">
        <v>88</v>
      </c>
      <c r="D105" s="511">
        <v>44</v>
      </c>
      <c r="E105" s="511">
        <v>1</v>
      </c>
      <c r="F105" s="511">
        <v>6</v>
      </c>
      <c r="G105" s="511">
        <v>32</v>
      </c>
      <c r="H105" s="511">
        <v>5</v>
      </c>
      <c r="I105" s="512">
        <f t="shared" si="19"/>
        <v>3.0681818181818183</v>
      </c>
      <c r="K105" s="284">
        <f t="shared" si="16"/>
        <v>44</v>
      </c>
      <c r="L105" s="285">
        <f t="shared" si="14"/>
        <v>7</v>
      </c>
      <c r="M105" s="406">
        <f t="shared" si="15"/>
        <v>15.909090909090908</v>
      </c>
      <c r="N105" s="285">
        <f t="shared" si="17"/>
        <v>5</v>
      </c>
      <c r="O105" s="378">
        <f t="shared" si="13"/>
        <v>11.363636363636363</v>
      </c>
    </row>
    <row r="106" spans="1:15" x14ac:dyDescent="0.25">
      <c r="A106" s="508">
        <v>24</v>
      </c>
      <c r="B106" s="509">
        <v>61490</v>
      </c>
      <c r="C106" s="519" t="s">
        <v>116</v>
      </c>
      <c r="D106" s="511">
        <v>121</v>
      </c>
      <c r="E106" s="511">
        <v>7</v>
      </c>
      <c r="F106" s="511">
        <v>60</v>
      </c>
      <c r="G106" s="511">
        <v>52</v>
      </c>
      <c r="H106" s="511">
        <v>2</v>
      </c>
      <c r="I106" s="512">
        <f t="shared" si="19"/>
        <v>3.5950413223140494</v>
      </c>
      <c r="K106" s="284">
        <f t="shared" si="16"/>
        <v>121</v>
      </c>
      <c r="L106" s="285">
        <f t="shared" si="14"/>
        <v>67</v>
      </c>
      <c r="M106" s="406">
        <f t="shared" si="15"/>
        <v>55.371900826446279</v>
      </c>
      <c r="N106" s="285">
        <f t="shared" si="17"/>
        <v>2</v>
      </c>
      <c r="O106" s="378">
        <f t="shared" si="13"/>
        <v>1.6528925619834711</v>
      </c>
    </row>
    <row r="107" spans="1:15" x14ac:dyDescent="0.25">
      <c r="A107" s="508">
        <v>25</v>
      </c>
      <c r="B107" s="509">
        <v>61500</v>
      </c>
      <c r="C107" s="519" t="s">
        <v>117</v>
      </c>
      <c r="D107" s="511">
        <v>122</v>
      </c>
      <c r="E107" s="511">
        <v>4</v>
      </c>
      <c r="F107" s="511">
        <v>73</v>
      </c>
      <c r="G107" s="511">
        <v>40</v>
      </c>
      <c r="H107" s="511">
        <v>5</v>
      </c>
      <c r="I107" s="512">
        <f t="shared" si="19"/>
        <v>3.622950819672131</v>
      </c>
      <c r="K107" s="284">
        <f t="shared" si="16"/>
        <v>122</v>
      </c>
      <c r="L107" s="285">
        <f t="shared" si="14"/>
        <v>77</v>
      </c>
      <c r="M107" s="406">
        <f t="shared" si="15"/>
        <v>63.114754098360656</v>
      </c>
      <c r="N107" s="285">
        <f t="shared" si="17"/>
        <v>5</v>
      </c>
      <c r="O107" s="378">
        <f t="shared" si="13"/>
        <v>4.0983606557377046</v>
      </c>
    </row>
    <row r="108" spans="1:15" x14ac:dyDescent="0.25">
      <c r="A108" s="508">
        <v>26</v>
      </c>
      <c r="B108" s="509">
        <v>61510</v>
      </c>
      <c r="C108" s="510" t="s">
        <v>89</v>
      </c>
      <c r="D108" s="511">
        <v>63</v>
      </c>
      <c r="E108" s="511"/>
      <c r="F108" s="511">
        <v>36</v>
      </c>
      <c r="G108" s="511">
        <v>27</v>
      </c>
      <c r="H108" s="511"/>
      <c r="I108" s="512">
        <f t="shared" si="19"/>
        <v>3.5714285714285716</v>
      </c>
      <c r="K108" s="284">
        <f t="shared" si="16"/>
        <v>63</v>
      </c>
      <c r="L108" s="285">
        <f t="shared" si="14"/>
        <v>36</v>
      </c>
      <c r="M108" s="406">
        <f t="shared" si="15"/>
        <v>57.142857142857146</v>
      </c>
      <c r="N108" s="285">
        <f t="shared" si="17"/>
        <v>0</v>
      </c>
      <c r="O108" s="378">
        <f t="shared" si="13"/>
        <v>0</v>
      </c>
    </row>
    <row r="109" spans="1:15" x14ac:dyDescent="0.25">
      <c r="A109" s="508">
        <v>27</v>
      </c>
      <c r="B109" s="509">
        <v>61520</v>
      </c>
      <c r="C109" s="519" t="s">
        <v>118</v>
      </c>
      <c r="D109" s="511">
        <v>79</v>
      </c>
      <c r="E109" s="511">
        <v>15</v>
      </c>
      <c r="F109" s="511">
        <v>40</v>
      </c>
      <c r="G109" s="511">
        <v>22</v>
      </c>
      <c r="H109" s="511">
        <v>2</v>
      </c>
      <c r="I109" s="512">
        <f t="shared" si="19"/>
        <v>3.8607594936708862</v>
      </c>
      <c r="K109" s="284">
        <f t="shared" si="16"/>
        <v>79</v>
      </c>
      <c r="L109" s="285">
        <f t="shared" si="14"/>
        <v>55</v>
      </c>
      <c r="M109" s="406">
        <f t="shared" si="15"/>
        <v>69.620253164556956</v>
      </c>
      <c r="N109" s="285">
        <f t="shared" si="17"/>
        <v>2</v>
      </c>
      <c r="O109" s="378">
        <f t="shared" si="13"/>
        <v>2.5316455696202533</v>
      </c>
    </row>
    <row r="110" spans="1:15" x14ac:dyDescent="0.25">
      <c r="A110" s="508">
        <v>28</v>
      </c>
      <c r="B110" s="509">
        <v>61540</v>
      </c>
      <c r="C110" s="519" t="s">
        <v>194</v>
      </c>
      <c r="D110" s="511">
        <v>53</v>
      </c>
      <c r="E110" s="511">
        <v>5</v>
      </c>
      <c r="F110" s="511">
        <v>30</v>
      </c>
      <c r="G110" s="511">
        <v>17</v>
      </c>
      <c r="H110" s="511">
        <v>1</v>
      </c>
      <c r="I110" s="512">
        <f t="shared" si="19"/>
        <v>3.7358490566037736</v>
      </c>
      <c r="K110" s="284">
        <f t="shared" si="16"/>
        <v>53</v>
      </c>
      <c r="L110" s="285">
        <f t="shared" si="14"/>
        <v>35</v>
      </c>
      <c r="M110" s="406">
        <f t="shared" si="15"/>
        <v>66.037735849056602</v>
      </c>
      <c r="N110" s="285">
        <f t="shared" si="17"/>
        <v>1</v>
      </c>
      <c r="O110" s="378">
        <f t="shared" si="13"/>
        <v>1.8867924528301887</v>
      </c>
    </row>
    <row r="111" spans="1:15" x14ac:dyDescent="0.25">
      <c r="A111" s="508">
        <v>29</v>
      </c>
      <c r="B111" s="509">
        <v>61560</v>
      </c>
      <c r="C111" s="519" t="s">
        <v>195</v>
      </c>
      <c r="D111" s="511">
        <v>111</v>
      </c>
      <c r="E111" s="511">
        <v>2</v>
      </c>
      <c r="F111" s="511">
        <v>42</v>
      </c>
      <c r="G111" s="511">
        <v>63</v>
      </c>
      <c r="H111" s="511">
        <v>4</v>
      </c>
      <c r="I111" s="512">
        <f t="shared" si="19"/>
        <v>3.3783783783783785</v>
      </c>
      <c r="K111" s="284">
        <f t="shared" si="16"/>
        <v>111</v>
      </c>
      <c r="L111" s="285">
        <f t="shared" si="14"/>
        <v>44</v>
      </c>
      <c r="M111" s="406">
        <f t="shared" si="15"/>
        <v>39.63963963963964</v>
      </c>
      <c r="N111" s="398">
        <f t="shared" si="17"/>
        <v>4</v>
      </c>
      <c r="O111" s="378">
        <f t="shared" si="13"/>
        <v>3.6036036036036037</v>
      </c>
    </row>
    <row r="112" spans="1:15" ht="15.75" thickBot="1" x14ac:dyDescent="0.3">
      <c r="A112" s="513">
        <v>30</v>
      </c>
      <c r="B112" s="514">
        <v>61570</v>
      </c>
      <c r="C112" s="515" t="s">
        <v>196</v>
      </c>
      <c r="D112" s="516">
        <v>57</v>
      </c>
      <c r="E112" s="516">
        <v>1</v>
      </c>
      <c r="F112" s="516">
        <v>31</v>
      </c>
      <c r="G112" s="516">
        <v>25</v>
      </c>
      <c r="H112" s="516"/>
      <c r="I112" s="517">
        <f t="shared" si="19"/>
        <v>3.5789473684210527</v>
      </c>
      <c r="K112" s="289">
        <f t="shared" si="16"/>
        <v>57</v>
      </c>
      <c r="L112" s="290">
        <f t="shared" si="14"/>
        <v>32</v>
      </c>
      <c r="M112" s="407">
        <f t="shared" si="15"/>
        <v>56.140350877192979</v>
      </c>
      <c r="N112" s="290">
        <f t="shared" si="17"/>
        <v>0</v>
      </c>
      <c r="O112" s="379">
        <f t="shared" si="13"/>
        <v>0</v>
      </c>
    </row>
    <row r="113" spans="1:15" ht="15.75" thickBot="1" x14ac:dyDescent="0.3">
      <c r="A113" s="499"/>
      <c r="B113" s="518"/>
      <c r="C113" s="500" t="s">
        <v>107</v>
      </c>
      <c r="D113" s="501">
        <f>SUM(D114:D142)</f>
        <v>407</v>
      </c>
      <c r="E113" s="501">
        <f t="shared" ref="E113:H113" si="20">SUM(E114:E122)</f>
        <v>27</v>
      </c>
      <c r="F113" s="501">
        <f t="shared" si="20"/>
        <v>190</v>
      </c>
      <c r="G113" s="501">
        <f t="shared" si="20"/>
        <v>174</v>
      </c>
      <c r="H113" s="501">
        <f t="shared" si="20"/>
        <v>16</v>
      </c>
      <c r="I113" s="502">
        <f>AVERAGE(I120:I122)</f>
        <v>3.3148494288681207</v>
      </c>
      <c r="K113" s="384">
        <f t="shared" si="16"/>
        <v>407</v>
      </c>
      <c r="L113" s="385">
        <f t="shared" si="14"/>
        <v>217</v>
      </c>
      <c r="M113" s="386">
        <f t="shared" si="15"/>
        <v>53.316953316953317</v>
      </c>
      <c r="N113" s="385">
        <f t="shared" si="17"/>
        <v>16</v>
      </c>
      <c r="O113" s="387">
        <f t="shared" si="13"/>
        <v>3.9312039312039313</v>
      </c>
    </row>
    <row r="114" spans="1:15" x14ac:dyDescent="0.25">
      <c r="A114" s="503">
        <v>1</v>
      </c>
      <c r="B114" s="504">
        <v>70020</v>
      </c>
      <c r="C114" s="505" t="s">
        <v>90</v>
      </c>
      <c r="D114" s="506">
        <v>30</v>
      </c>
      <c r="E114" s="506">
        <v>10</v>
      </c>
      <c r="F114" s="506">
        <v>13</v>
      </c>
      <c r="G114" s="506">
        <v>7</v>
      </c>
      <c r="H114" s="506"/>
      <c r="I114" s="507">
        <f t="shared" ref="I114:I122" si="21">(H114*2+G114*3+F114*4+E114*5)/D114</f>
        <v>4.0999999999999996</v>
      </c>
      <c r="K114" s="393">
        <f t="shared" si="16"/>
        <v>30</v>
      </c>
      <c r="L114" s="394">
        <f t="shared" si="14"/>
        <v>23</v>
      </c>
      <c r="M114" s="395">
        <f t="shared" si="15"/>
        <v>76.666666666666671</v>
      </c>
      <c r="N114" s="394">
        <f t="shared" si="17"/>
        <v>0</v>
      </c>
      <c r="O114" s="396">
        <f t="shared" si="13"/>
        <v>0</v>
      </c>
    </row>
    <row r="115" spans="1:15" x14ac:dyDescent="0.25">
      <c r="A115" s="508">
        <v>2</v>
      </c>
      <c r="B115" s="509">
        <v>70110</v>
      </c>
      <c r="C115" s="510" t="s">
        <v>197</v>
      </c>
      <c r="D115" s="511">
        <v>60</v>
      </c>
      <c r="E115" s="511">
        <v>4</v>
      </c>
      <c r="F115" s="511">
        <v>36</v>
      </c>
      <c r="G115" s="511">
        <v>18</v>
      </c>
      <c r="H115" s="511">
        <v>2</v>
      </c>
      <c r="I115" s="512">
        <f t="shared" si="21"/>
        <v>3.7</v>
      </c>
      <c r="K115" s="397">
        <f t="shared" si="16"/>
        <v>60</v>
      </c>
      <c r="L115" s="398">
        <f t="shared" si="14"/>
        <v>40</v>
      </c>
      <c r="M115" s="399">
        <f t="shared" si="15"/>
        <v>66.666666666666671</v>
      </c>
      <c r="N115" s="398">
        <f t="shared" si="17"/>
        <v>2</v>
      </c>
      <c r="O115" s="400">
        <f t="shared" si="13"/>
        <v>3.3333333333333335</v>
      </c>
    </row>
    <row r="116" spans="1:15" x14ac:dyDescent="0.25">
      <c r="A116" s="508">
        <v>3</v>
      </c>
      <c r="B116" s="509">
        <v>70021</v>
      </c>
      <c r="C116" s="510" t="s">
        <v>91</v>
      </c>
      <c r="D116" s="511">
        <v>28</v>
      </c>
      <c r="E116" s="511"/>
      <c r="F116" s="511">
        <v>20</v>
      </c>
      <c r="G116" s="511">
        <v>8</v>
      </c>
      <c r="H116" s="511"/>
      <c r="I116" s="512">
        <f t="shared" si="21"/>
        <v>3.7142857142857144</v>
      </c>
      <c r="K116" s="397">
        <f t="shared" si="16"/>
        <v>28</v>
      </c>
      <c r="L116" s="398">
        <f t="shared" si="14"/>
        <v>20</v>
      </c>
      <c r="M116" s="399">
        <f t="shared" si="15"/>
        <v>71.428571428571431</v>
      </c>
      <c r="N116" s="398">
        <f t="shared" si="17"/>
        <v>0</v>
      </c>
      <c r="O116" s="400">
        <f t="shared" si="13"/>
        <v>0</v>
      </c>
    </row>
    <row r="117" spans="1:15" x14ac:dyDescent="0.25">
      <c r="A117" s="508">
        <v>4</v>
      </c>
      <c r="B117" s="509">
        <v>70040</v>
      </c>
      <c r="C117" s="510" t="s">
        <v>92</v>
      </c>
      <c r="D117" s="511">
        <v>18</v>
      </c>
      <c r="E117" s="511">
        <v>1</v>
      </c>
      <c r="F117" s="511">
        <v>5</v>
      </c>
      <c r="G117" s="511">
        <v>12</v>
      </c>
      <c r="H117" s="511"/>
      <c r="I117" s="512">
        <f t="shared" si="21"/>
        <v>3.3888888888888888</v>
      </c>
      <c r="K117" s="397">
        <f t="shared" si="16"/>
        <v>18</v>
      </c>
      <c r="L117" s="398">
        <f t="shared" si="14"/>
        <v>6</v>
      </c>
      <c r="M117" s="399">
        <f t="shared" si="15"/>
        <v>33.333333333333336</v>
      </c>
      <c r="N117" s="398">
        <f t="shared" si="17"/>
        <v>0</v>
      </c>
      <c r="O117" s="400">
        <f t="shared" si="13"/>
        <v>0</v>
      </c>
    </row>
    <row r="118" spans="1:15" x14ac:dyDescent="0.25">
      <c r="A118" s="508">
        <v>5</v>
      </c>
      <c r="B118" s="509">
        <v>70100</v>
      </c>
      <c r="C118" s="510" t="s">
        <v>198</v>
      </c>
      <c r="D118" s="511">
        <v>44</v>
      </c>
      <c r="E118" s="511">
        <v>5</v>
      </c>
      <c r="F118" s="511">
        <v>17</v>
      </c>
      <c r="G118" s="511">
        <v>22</v>
      </c>
      <c r="H118" s="511"/>
      <c r="I118" s="512">
        <f t="shared" si="21"/>
        <v>3.6136363636363638</v>
      </c>
      <c r="K118" s="397">
        <f t="shared" si="16"/>
        <v>44</v>
      </c>
      <c r="L118" s="398">
        <f t="shared" si="14"/>
        <v>22</v>
      </c>
      <c r="M118" s="399">
        <f t="shared" si="15"/>
        <v>50</v>
      </c>
      <c r="N118" s="398">
        <f t="shared" si="17"/>
        <v>0</v>
      </c>
      <c r="O118" s="400">
        <f t="shared" si="13"/>
        <v>0</v>
      </c>
    </row>
    <row r="119" spans="1:15" x14ac:dyDescent="0.25">
      <c r="A119" s="508">
        <v>6</v>
      </c>
      <c r="B119" s="509">
        <v>70270</v>
      </c>
      <c r="C119" s="510" t="s">
        <v>94</v>
      </c>
      <c r="D119" s="511">
        <v>42</v>
      </c>
      <c r="E119" s="511">
        <v>1</v>
      </c>
      <c r="F119" s="511">
        <v>16</v>
      </c>
      <c r="G119" s="511">
        <v>23</v>
      </c>
      <c r="H119" s="511">
        <v>2</v>
      </c>
      <c r="I119" s="512">
        <f t="shared" si="21"/>
        <v>3.3809523809523809</v>
      </c>
      <c r="K119" s="397">
        <f t="shared" si="16"/>
        <v>42</v>
      </c>
      <c r="L119" s="398">
        <f t="shared" si="14"/>
        <v>17</v>
      </c>
      <c r="M119" s="399">
        <f t="shared" si="15"/>
        <v>40.476190476190474</v>
      </c>
      <c r="N119" s="398">
        <f t="shared" si="17"/>
        <v>2</v>
      </c>
      <c r="O119" s="400">
        <f t="shared" si="13"/>
        <v>4.7619047619047619</v>
      </c>
    </row>
    <row r="120" spans="1:15" x14ac:dyDescent="0.25">
      <c r="A120" s="508">
        <v>7</v>
      </c>
      <c r="B120" s="509">
        <v>70510</v>
      </c>
      <c r="C120" s="510" t="s">
        <v>95</v>
      </c>
      <c r="D120" s="511">
        <v>18</v>
      </c>
      <c r="E120" s="511"/>
      <c r="F120" s="511">
        <v>4</v>
      </c>
      <c r="G120" s="511">
        <v>7</v>
      </c>
      <c r="H120" s="511">
        <v>7</v>
      </c>
      <c r="I120" s="512">
        <f t="shared" si="21"/>
        <v>2.8333333333333335</v>
      </c>
      <c r="K120" s="397">
        <f t="shared" si="16"/>
        <v>18</v>
      </c>
      <c r="L120" s="398">
        <f t="shared" si="14"/>
        <v>4</v>
      </c>
      <c r="M120" s="399">
        <f t="shared" si="15"/>
        <v>22.222222222222221</v>
      </c>
      <c r="N120" s="398">
        <f t="shared" si="17"/>
        <v>7</v>
      </c>
      <c r="O120" s="400">
        <f t="shared" si="13"/>
        <v>38.888888888888886</v>
      </c>
    </row>
    <row r="121" spans="1:15" x14ac:dyDescent="0.25">
      <c r="A121" s="508">
        <v>8</v>
      </c>
      <c r="B121" s="509">
        <v>10880</v>
      </c>
      <c r="C121" s="510" t="s">
        <v>199</v>
      </c>
      <c r="D121" s="511">
        <v>107</v>
      </c>
      <c r="E121" s="511">
        <v>2</v>
      </c>
      <c r="F121" s="511">
        <v>45</v>
      </c>
      <c r="G121" s="511">
        <v>55</v>
      </c>
      <c r="H121" s="511">
        <v>5</v>
      </c>
      <c r="I121" s="512">
        <f t="shared" si="21"/>
        <v>3.4112149532710281</v>
      </c>
      <c r="K121" s="397">
        <f t="shared" si="16"/>
        <v>107</v>
      </c>
      <c r="L121" s="398">
        <f t="shared" si="14"/>
        <v>47</v>
      </c>
      <c r="M121" s="399">
        <f t="shared" si="15"/>
        <v>43.925233644859816</v>
      </c>
      <c r="N121" s="398">
        <f t="shared" si="17"/>
        <v>5</v>
      </c>
      <c r="O121" s="400">
        <f t="shared" si="13"/>
        <v>4.6728971962616823</v>
      </c>
    </row>
    <row r="122" spans="1:15" ht="15.75" thickBot="1" x14ac:dyDescent="0.3">
      <c r="A122" s="522">
        <v>9</v>
      </c>
      <c r="B122" s="523">
        <v>10890</v>
      </c>
      <c r="C122" s="524" t="s">
        <v>122</v>
      </c>
      <c r="D122" s="525">
        <v>60</v>
      </c>
      <c r="E122" s="525">
        <v>4</v>
      </c>
      <c r="F122" s="525">
        <v>34</v>
      </c>
      <c r="G122" s="525">
        <v>22</v>
      </c>
      <c r="H122" s="525"/>
      <c r="I122" s="526">
        <f t="shared" si="21"/>
        <v>3.7</v>
      </c>
      <c r="K122" s="401">
        <f t="shared" si="16"/>
        <v>60</v>
      </c>
      <c r="L122" s="402">
        <f>E122+F122</f>
        <v>38</v>
      </c>
      <c r="M122" s="403">
        <f t="shared" si="15"/>
        <v>63.333333333333336</v>
      </c>
      <c r="N122" s="402">
        <f t="shared" si="17"/>
        <v>0</v>
      </c>
      <c r="O122" s="404">
        <f>N122*100/K122</f>
        <v>0</v>
      </c>
    </row>
    <row r="123" spans="1:15" x14ac:dyDescent="0.25">
      <c r="A123" s="466"/>
      <c r="B123" s="466"/>
      <c r="C123" s="527"/>
      <c r="D123" s="528" t="s">
        <v>98</v>
      </c>
      <c r="E123" s="529"/>
      <c r="F123" s="529"/>
      <c r="G123" s="529"/>
      <c r="H123" s="529"/>
      <c r="I123" s="530">
        <f>AVERAGE(I8:I15,I17:I28,I30:I46,I48:I66,I68:I81,I83:I112,I114:I122)</f>
        <v>3.4836023077000906</v>
      </c>
    </row>
  </sheetData>
  <mergeCells count="10">
    <mergeCell ref="I4:I5"/>
    <mergeCell ref="B6:C6"/>
    <mergeCell ref="D1:E1"/>
    <mergeCell ref="C2:D2"/>
    <mergeCell ref="D3:E3"/>
    <mergeCell ref="A4:A5"/>
    <mergeCell ref="B4:B5"/>
    <mergeCell ref="C4:C5"/>
    <mergeCell ref="D4:D5"/>
    <mergeCell ref="E4:H4"/>
  </mergeCells>
  <conditionalFormatting sqref="I6:I123">
    <cfRule type="cellIs" dxfId="115" priority="12" operator="lessThan">
      <formula>3.5</formula>
    </cfRule>
    <cfRule type="cellIs" dxfId="114" priority="13" operator="between">
      <formula>3.5045</formula>
      <formula>3.5</formula>
    </cfRule>
    <cfRule type="cellIs" dxfId="113" priority="14" operator="between">
      <formula>4.5</formula>
      <formula>3.5</formula>
    </cfRule>
    <cfRule type="cellIs" dxfId="112" priority="15" operator="greaterThanOrEqual">
      <formula>4.5</formula>
    </cfRule>
    <cfRule type="containsBlanks" dxfId="111" priority="1">
      <formula>LEN(TRIM(I6))=0</formula>
    </cfRule>
  </conditionalFormatting>
  <conditionalFormatting sqref="N7:O122">
    <cfRule type="containsBlanks" dxfId="110" priority="8">
      <formula>LEN(TRIM(N7))=0</formula>
    </cfRule>
    <cfRule type="cellIs" dxfId="109" priority="9" operator="equal">
      <formula>0</formula>
    </cfRule>
    <cfRule type="cellIs" dxfId="108" priority="10" operator="between">
      <formula>0</formula>
      <formula>9.99</formula>
    </cfRule>
    <cfRule type="cellIs" dxfId="107" priority="11" operator="greaterThanOrEqual">
      <formula>10</formula>
    </cfRule>
  </conditionalFormatting>
  <conditionalFormatting sqref="O84:O91">
    <cfRule type="cellIs" dxfId="106" priority="7" operator="between">
      <formula>10</formula>
      <formula>9.86</formula>
    </cfRule>
  </conditionalFormatting>
  <conditionalFormatting sqref="M7:M122">
    <cfRule type="containsBlanks" dxfId="105" priority="2">
      <formula>LEN(TRIM(M7))=0</formula>
    </cfRule>
    <cfRule type="cellIs" dxfId="104" priority="3" operator="lessThan">
      <formula>50</formula>
    </cfRule>
    <cfRule type="cellIs" dxfId="101" priority="4" operator="between">
      <formula>50</formula>
      <formula>51</formula>
    </cfRule>
    <cfRule type="cellIs" dxfId="102" priority="5" operator="between">
      <formula>51</formula>
      <formula>90</formula>
    </cfRule>
    <cfRule type="cellIs" dxfId="103" priority="6" operator="greaterThanOrEqual"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Обществознание-9 2018-2023</vt:lpstr>
      <vt:lpstr>Обществознание-9 2018 расклад</vt:lpstr>
      <vt:lpstr>Обществознание-9 2019 расклад</vt:lpstr>
      <vt:lpstr>Обществознание-9 2020 расклад</vt:lpstr>
      <vt:lpstr>Общестаознание-9 2021 расклад</vt:lpstr>
      <vt:lpstr>Общестаознание-9 2022 раскл</vt:lpstr>
      <vt:lpstr> Обществознание-9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2023-10-02T04:07:58Z</dcterms:modified>
</cp:coreProperties>
</file>