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75" windowHeight="7920" tabRatio="614"/>
  </bookViews>
  <sheets>
    <sheet name="Русский-9 2018-2021" sheetId="6" r:id="rId1"/>
    <sheet name="Русский-9 2018 расклад" sheetId="5" r:id="rId2"/>
    <sheet name="Русский-9 2019 расклад" sheetId="4" r:id="rId3"/>
    <sheet name="Русский-9 2020 расклад" sheetId="3" r:id="rId4"/>
    <sheet name="Русский-9 2021 расклад" sheetId="2" r:id="rId5"/>
  </sheets>
  <calcPr calcId="145621"/>
</workbook>
</file>

<file path=xl/calcChain.xml><?xml version="1.0" encoding="utf-8"?>
<calcChain xmlns="http://schemas.openxmlformats.org/spreadsheetml/2006/main">
  <c r="W124" i="6" l="1"/>
  <c r="V124" i="6"/>
  <c r="W123" i="6"/>
  <c r="V123" i="6"/>
  <c r="U123" i="6"/>
  <c r="T123" i="6"/>
  <c r="W122" i="6"/>
  <c r="V122" i="6"/>
  <c r="U122" i="6"/>
  <c r="T122" i="6"/>
  <c r="W121" i="6"/>
  <c r="V121" i="6"/>
  <c r="U121" i="6"/>
  <c r="T121" i="6"/>
  <c r="W120" i="6"/>
  <c r="U120" i="6"/>
  <c r="T120" i="6"/>
  <c r="W119" i="6"/>
  <c r="U119" i="6"/>
  <c r="T119" i="6"/>
  <c r="W118" i="6"/>
  <c r="U118" i="6"/>
  <c r="T118" i="6"/>
  <c r="W117" i="6"/>
  <c r="U117" i="6"/>
  <c r="T117" i="6"/>
  <c r="W116" i="6"/>
  <c r="U116" i="6"/>
  <c r="T116" i="6"/>
  <c r="W115" i="6"/>
  <c r="V115" i="6"/>
  <c r="U115" i="6"/>
  <c r="T115" i="6"/>
  <c r="W114" i="6"/>
  <c r="V114" i="6"/>
  <c r="W113" i="6"/>
  <c r="V113" i="6"/>
  <c r="W112" i="6"/>
  <c r="V112" i="6"/>
  <c r="U112" i="6"/>
  <c r="W111" i="6"/>
  <c r="V111" i="6"/>
  <c r="U111" i="6"/>
  <c r="T111" i="6"/>
  <c r="W110" i="6"/>
  <c r="V110" i="6"/>
  <c r="U110" i="6"/>
  <c r="T110" i="6"/>
  <c r="W109" i="6"/>
  <c r="V109" i="6"/>
  <c r="U109" i="6"/>
  <c r="T109" i="6"/>
  <c r="W108" i="6"/>
  <c r="V108" i="6"/>
  <c r="U108" i="6"/>
  <c r="T108" i="6"/>
  <c r="W107" i="6"/>
  <c r="U107" i="6"/>
  <c r="T107" i="6"/>
  <c r="W106" i="6"/>
  <c r="V106" i="6"/>
  <c r="U106" i="6"/>
  <c r="T106" i="6"/>
  <c r="W105" i="6"/>
  <c r="U105" i="6"/>
  <c r="T105" i="6"/>
  <c r="W104" i="6"/>
  <c r="V104" i="6"/>
  <c r="U104" i="6"/>
  <c r="T104" i="6"/>
  <c r="W103" i="6"/>
  <c r="U103" i="6"/>
  <c r="T103" i="6"/>
  <c r="W102" i="6"/>
  <c r="V102" i="6"/>
  <c r="U102" i="6"/>
  <c r="T102" i="6"/>
  <c r="W101" i="6"/>
  <c r="U101" i="6"/>
  <c r="T101" i="6"/>
  <c r="W100" i="6"/>
  <c r="U100" i="6"/>
  <c r="T100" i="6"/>
  <c r="W99" i="6"/>
  <c r="U99" i="6"/>
  <c r="T99" i="6"/>
  <c r="W98" i="6"/>
  <c r="U98" i="6"/>
  <c r="T98" i="6"/>
  <c r="W97" i="6"/>
  <c r="V97" i="6"/>
  <c r="U97" i="6"/>
  <c r="T97" i="6"/>
  <c r="W96" i="6"/>
  <c r="V96" i="6"/>
  <c r="U96" i="6"/>
  <c r="T96" i="6"/>
  <c r="W95" i="6"/>
  <c r="U95" i="6"/>
  <c r="T95" i="6"/>
  <c r="W94" i="6"/>
  <c r="V94" i="6"/>
  <c r="U94" i="6"/>
  <c r="T94" i="6"/>
  <c r="W93" i="6"/>
  <c r="V93" i="6"/>
  <c r="U93" i="6"/>
  <c r="T93" i="6"/>
  <c r="W92" i="6"/>
  <c r="V92" i="6"/>
  <c r="U92" i="6"/>
  <c r="T92" i="6"/>
  <c r="W91" i="6"/>
  <c r="V91" i="6"/>
  <c r="U91" i="6"/>
  <c r="T91" i="6"/>
  <c r="W90" i="6"/>
  <c r="V90" i="6"/>
  <c r="U90" i="6"/>
  <c r="T90" i="6"/>
  <c r="W89" i="6"/>
  <c r="U89" i="6"/>
  <c r="T89" i="6"/>
  <c r="W88" i="6"/>
  <c r="U88" i="6"/>
  <c r="T88" i="6"/>
  <c r="W87" i="6"/>
  <c r="U87" i="6"/>
  <c r="T87" i="6"/>
  <c r="W86" i="6"/>
  <c r="U86" i="6"/>
  <c r="T86" i="6"/>
  <c r="W85" i="6"/>
  <c r="U85" i="6"/>
  <c r="T85" i="6"/>
  <c r="W84" i="6"/>
  <c r="V84" i="6"/>
  <c r="U84" i="6"/>
  <c r="T84" i="6"/>
  <c r="W83" i="6"/>
  <c r="V83" i="6"/>
  <c r="U83" i="6"/>
  <c r="T83" i="6"/>
  <c r="W81" i="6"/>
  <c r="U81" i="6"/>
  <c r="T81" i="6"/>
  <c r="W80" i="6"/>
  <c r="U80" i="6"/>
  <c r="T80" i="6"/>
  <c r="W79" i="6"/>
  <c r="U79" i="6"/>
  <c r="T79" i="6"/>
  <c r="W78" i="6"/>
  <c r="V78" i="6"/>
  <c r="U78" i="6"/>
  <c r="T78" i="6"/>
  <c r="W77" i="6"/>
  <c r="V77" i="6"/>
  <c r="U77" i="6"/>
  <c r="T77" i="6"/>
  <c r="W76" i="6"/>
  <c r="V76" i="6"/>
  <c r="U76" i="6"/>
  <c r="T76" i="6"/>
  <c r="W75" i="6"/>
  <c r="U75" i="6"/>
  <c r="T75" i="6"/>
  <c r="W74" i="6"/>
  <c r="U74" i="6"/>
  <c r="T74" i="6"/>
  <c r="W73" i="6"/>
  <c r="V73" i="6"/>
  <c r="U73" i="6"/>
  <c r="T73" i="6"/>
  <c r="W72" i="6"/>
  <c r="V72" i="6"/>
  <c r="U72" i="6"/>
  <c r="T72" i="6"/>
  <c r="W71" i="6"/>
  <c r="U71" i="6"/>
  <c r="T71" i="6"/>
  <c r="W70" i="6"/>
  <c r="V70" i="6"/>
  <c r="U70" i="6"/>
  <c r="T70" i="6"/>
  <c r="W69" i="6"/>
  <c r="V69" i="6"/>
  <c r="U69" i="6"/>
  <c r="T69" i="6"/>
  <c r="W68" i="6"/>
  <c r="V68" i="6"/>
  <c r="U68" i="6"/>
  <c r="T68" i="6"/>
  <c r="W67" i="6"/>
  <c r="V67" i="6"/>
  <c r="U67" i="6"/>
  <c r="T67" i="6"/>
  <c r="W66" i="6"/>
  <c r="V66" i="6"/>
  <c r="U66" i="6"/>
  <c r="T66" i="6"/>
  <c r="W65" i="6"/>
  <c r="V65" i="6"/>
  <c r="U65" i="6"/>
  <c r="T65" i="6"/>
  <c r="W64" i="6"/>
  <c r="V64" i="6"/>
  <c r="U64" i="6"/>
  <c r="T64" i="6"/>
  <c r="W63" i="6"/>
  <c r="U63" i="6"/>
  <c r="T63" i="6"/>
  <c r="W62" i="6"/>
  <c r="V62" i="6"/>
  <c r="U62" i="6"/>
  <c r="T62" i="6"/>
  <c r="W61" i="6"/>
  <c r="U61" i="6"/>
  <c r="T61" i="6"/>
  <c r="W60" i="6"/>
  <c r="U60" i="6"/>
  <c r="T60" i="6"/>
  <c r="W59" i="6"/>
  <c r="U59" i="6"/>
  <c r="T59" i="6"/>
  <c r="W58" i="6"/>
  <c r="V58" i="6"/>
  <c r="U58" i="6"/>
  <c r="T58" i="6"/>
  <c r="W57" i="6"/>
  <c r="V57" i="6"/>
  <c r="U57" i="6"/>
  <c r="T57" i="6"/>
  <c r="W56" i="6"/>
  <c r="U56" i="6"/>
  <c r="T56" i="6"/>
  <c r="W55" i="6"/>
  <c r="U55" i="6"/>
  <c r="T55" i="6"/>
  <c r="W54" i="6"/>
  <c r="V54" i="6"/>
  <c r="U54" i="6"/>
  <c r="T54" i="6"/>
  <c r="W53" i="6"/>
  <c r="V53" i="6"/>
  <c r="U53" i="6"/>
  <c r="T53" i="6"/>
  <c r="W52" i="6"/>
  <c r="U52" i="6"/>
  <c r="T52" i="6"/>
  <c r="W51" i="6"/>
  <c r="V51" i="6"/>
  <c r="U51" i="6"/>
  <c r="T51" i="6"/>
  <c r="W50" i="6"/>
  <c r="U50" i="6"/>
  <c r="T50" i="6"/>
  <c r="W49" i="6"/>
  <c r="V49" i="6"/>
  <c r="U49" i="6"/>
  <c r="T49" i="6"/>
  <c r="W48" i="6"/>
  <c r="V48" i="6"/>
  <c r="U48" i="6"/>
  <c r="T48" i="6"/>
  <c r="W47" i="6"/>
  <c r="U47" i="6"/>
  <c r="T47" i="6"/>
  <c r="W46" i="6"/>
  <c r="V46" i="6"/>
  <c r="U46" i="6"/>
  <c r="T46" i="6"/>
  <c r="W45" i="6"/>
  <c r="U45" i="6"/>
  <c r="T45" i="6"/>
  <c r="W44" i="6"/>
  <c r="U44" i="6"/>
  <c r="T44" i="6"/>
  <c r="W43" i="6"/>
  <c r="V43" i="6"/>
  <c r="U43" i="6"/>
  <c r="T43" i="6"/>
  <c r="W42" i="6"/>
  <c r="U42" i="6"/>
  <c r="T42" i="6"/>
  <c r="W41" i="6"/>
  <c r="V41" i="6"/>
  <c r="U41" i="6"/>
  <c r="T41" i="6"/>
  <c r="W40" i="6"/>
  <c r="U40" i="6"/>
  <c r="T40" i="6"/>
  <c r="W39" i="6"/>
  <c r="U39" i="6"/>
  <c r="T39" i="6"/>
  <c r="W38" i="6"/>
  <c r="U38" i="6"/>
  <c r="T38" i="6"/>
  <c r="W37" i="6"/>
  <c r="V37" i="6"/>
  <c r="U37" i="6"/>
  <c r="T37" i="6"/>
  <c r="W36" i="6"/>
  <c r="U36" i="6"/>
  <c r="T36" i="6"/>
  <c r="W35" i="6"/>
  <c r="V35" i="6"/>
  <c r="U35" i="6"/>
  <c r="T35" i="6"/>
  <c r="W34" i="6"/>
  <c r="V34" i="6"/>
  <c r="U34" i="6"/>
  <c r="T34" i="6"/>
  <c r="W33" i="6"/>
  <c r="V33" i="6"/>
  <c r="U33" i="6"/>
  <c r="T33" i="6"/>
  <c r="W32" i="6"/>
  <c r="U32" i="6"/>
  <c r="T32" i="6"/>
  <c r="W31" i="6"/>
  <c r="V31" i="6"/>
  <c r="U31" i="6"/>
  <c r="T31" i="6"/>
  <c r="W30" i="6"/>
  <c r="V30" i="6"/>
  <c r="U30" i="6"/>
  <c r="T30" i="6"/>
  <c r="W29" i="6"/>
  <c r="U29" i="6"/>
  <c r="T29" i="6"/>
  <c r="W28" i="6"/>
  <c r="U28" i="6"/>
  <c r="T28" i="6"/>
  <c r="W27" i="6"/>
  <c r="U27" i="6"/>
  <c r="T27" i="6"/>
  <c r="W26" i="6"/>
  <c r="V26" i="6"/>
  <c r="U26" i="6"/>
  <c r="T26" i="6"/>
  <c r="W25" i="6"/>
  <c r="V25" i="6"/>
  <c r="U25" i="6"/>
  <c r="T25" i="6"/>
  <c r="W24" i="6"/>
  <c r="U24" i="6"/>
  <c r="T24" i="6"/>
  <c r="W23" i="6"/>
  <c r="V23" i="6"/>
  <c r="U23" i="6"/>
  <c r="T23" i="6"/>
  <c r="W22" i="6"/>
  <c r="V22" i="6"/>
  <c r="U22" i="6"/>
  <c r="T22" i="6"/>
  <c r="W21" i="6"/>
  <c r="V21" i="6"/>
  <c r="U21" i="6"/>
  <c r="T21" i="6"/>
  <c r="W20" i="6"/>
  <c r="V20" i="6"/>
  <c r="T20" i="6"/>
  <c r="W19" i="6"/>
  <c r="V19" i="6"/>
  <c r="T19" i="6"/>
  <c r="W18" i="6"/>
  <c r="V18" i="6"/>
  <c r="T18" i="6"/>
  <c r="W17" i="6"/>
  <c r="V17" i="6"/>
  <c r="U17" i="6"/>
  <c r="T17" i="6"/>
  <c r="W16" i="6"/>
  <c r="V16" i="6"/>
  <c r="U16" i="6"/>
  <c r="T16" i="6"/>
  <c r="W15" i="6"/>
  <c r="V15" i="6"/>
  <c r="U15" i="6"/>
  <c r="T15" i="6"/>
  <c r="W14" i="6"/>
  <c r="U14" i="6"/>
  <c r="T14" i="6"/>
  <c r="W13" i="6"/>
  <c r="V13" i="6"/>
  <c r="U13" i="6"/>
  <c r="T13" i="6"/>
  <c r="W12" i="6"/>
  <c r="V12" i="6"/>
  <c r="U12" i="6"/>
  <c r="T12" i="6"/>
  <c r="W11" i="6"/>
  <c r="V11" i="6"/>
  <c r="U11" i="6"/>
  <c r="T11" i="6"/>
  <c r="W10" i="6"/>
  <c r="U10" i="6"/>
  <c r="T10" i="6"/>
  <c r="W9" i="6"/>
  <c r="U9" i="6"/>
  <c r="T9" i="6"/>
  <c r="W8" i="6"/>
  <c r="V8" i="6"/>
  <c r="U8" i="6"/>
  <c r="T8" i="6"/>
  <c r="W7" i="6"/>
  <c r="U7" i="6"/>
  <c r="T7" i="6"/>
  <c r="W6" i="6"/>
  <c r="V6" i="6"/>
  <c r="U6" i="6"/>
  <c r="T6" i="6"/>
  <c r="S124" i="6"/>
  <c r="R124" i="6"/>
  <c r="S123" i="6"/>
  <c r="R123" i="6"/>
  <c r="Q123" i="6"/>
  <c r="P123" i="6"/>
  <c r="S122" i="6"/>
  <c r="R122" i="6"/>
  <c r="Q122" i="6"/>
  <c r="P122" i="6"/>
  <c r="S121" i="6"/>
  <c r="R121" i="6"/>
  <c r="Q121" i="6"/>
  <c r="P121" i="6"/>
  <c r="S120" i="6"/>
  <c r="Q120" i="6"/>
  <c r="P120" i="6"/>
  <c r="S119" i="6"/>
  <c r="Q119" i="6"/>
  <c r="P119" i="6"/>
  <c r="S118" i="6"/>
  <c r="Q118" i="6"/>
  <c r="P118" i="6"/>
  <c r="S117" i="6"/>
  <c r="Q117" i="6"/>
  <c r="P117" i="6"/>
  <c r="S116" i="6"/>
  <c r="Q116" i="6"/>
  <c r="P116" i="6"/>
  <c r="S115" i="6"/>
  <c r="R115" i="6"/>
  <c r="Q115" i="6"/>
  <c r="P115" i="6"/>
  <c r="S114" i="6"/>
  <c r="R114" i="6"/>
  <c r="S113" i="6"/>
  <c r="R113" i="6"/>
  <c r="S112" i="6"/>
  <c r="R112" i="6"/>
  <c r="Q112" i="6"/>
  <c r="S111" i="6"/>
  <c r="R111" i="6"/>
  <c r="Q111" i="6"/>
  <c r="P111" i="6"/>
  <c r="S110" i="6"/>
  <c r="R110" i="6"/>
  <c r="Q110" i="6"/>
  <c r="P110" i="6"/>
  <c r="S109" i="6"/>
  <c r="R109" i="6"/>
  <c r="Q109" i="6"/>
  <c r="P109" i="6"/>
  <c r="S108" i="6"/>
  <c r="R108" i="6"/>
  <c r="Q108" i="6"/>
  <c r="P108" i="6"/>
  <c r="S107" i="6"/>
  <c r="Q107" i="6"/>
  <c r="P107" i="6"/>
  <c r="S106" i="6"/>
  <c r="R106" i="6"/>
  <c r="Q106" i="6"/>
  <c r="P106" i="6"/>
  <c r="S105" i="6"/>
  <c r="Q105" i="6"/>
  <c r="P105" i="6"/>
  <c r="S104" i="6"/>
  <c r="R104" i="6"/>
  <c r="Q104" i="6"/>
  <c r="P104" i="6"/>
  <c r="S103" i="6"/>
  <c r="Q103" i="6"/>
  <c r="P103" i="6"/>
  <c r="S102" i="6"/>
  <c r="R102" i="6"/>
  <c r="Q102" i="6"/>
  <c r="P102" i="6"/>
  <c r="S101" i="6"/>
  <c r="Q101" i="6"/>
  <c r="P101" i="6"/>
  <c r="S100" i="6"/>
  <c r="Q100" i="6"/>
  <c r="P100" i="6"/>
  <c r="S99" i="6"/>
  <c r="Q99" i="6"/>
  <c r="P99" i="6"/>
  <c r="S98" i="6"/>
  <c r="Q98" i="6"/>
  <c r="P98" i="6"/>
  <c r="S97" i="6"/>
  <c r="R97" i="6"/>
  <c r="Q97" i="6"/>
  <c r="P97" i="6"/>
  <c r="S96" i="6"/>
  <c r="R96" i="6"/>
  <c r="Q96" i="6"/>
  <c r="P96" i="6"/>
  <c r="S95" i="6"/>
  <c r="Q95" i="6"/>
  <c r="P95" i="6"/>
  <c r="S94" i="6"/>
  <c r="R94" i="6"/>
  <c r="Q94" i="6"/>
  <c r="P94" i="6"/>
  <c r="S93" i="6"/>
  <c r="R93" i="6"/>
  <c r="Q93" i="6"/>
  <c r="P93" i="6"/>
  <c r="S92" i="6"/>
  <c r="R92" i="6"/>
  <c r="Q92" i="6"/>
  <c r="P92" i="6"/>
  <c r="S91" i="6"/>
  <c r="R91" i="6"/>
  <c r="Q91" i="6"/>
  <c r="P91" i="6"/>
  <c r="S90" i="6"/>
  <c r="R90" i="6"/>
  <c r="Q90" i="6"/>
  <c r="P90" i="6"/>
  <c r="S89" i="6"/>
  <c r="Q89" i="6"/>
  <c r="P89" i="6"/>
  <c r="S88" i="6"/>
  <c r="Q88" i="6"/>
  <c r="P88" i="6"/>
  <c r="S87" i="6"/>
  <c r="Q87" i="6"/>
  <c r="P87" i="6"/>
  <c r="S86" i="6"/>
  <c r="Q86" i="6"/>
  <c r="P86" i="6"/>
  <c r="S85" i="6"/>
  <c r="Q85" i="6"/>
  <c r="P85" i="6"/>
  <c r="S84" i="6"/>
  <c r="R84" i="6"/>
  <c r="Q84" i="6"/>
  <c r="P84" i="6"/>
  <c r="S83" i="6"/>
  <c r="R83" i="6"/>
  <c r="Q83" i="6"/>
  <c r="P83" i="6"/>
  <c r="S81" i="6"/>
  <c r="Q81" i="6"/>
  <c r="P81" i="6"/>
  <c r="S80" i="6"/>
  <c r="Q80" i="6"/>
  <c r="P80" i="6"/>
  <c r="S79" i="6"/>
  <c r="Q79" i="6"/>
  <c r="P79" i="6"/>
  <c r="S78" i="6"/>
  <c r="R78" i="6"/>
  <c r="Q78" i="6"/>
  <c r="P78" i="6"/>
  <c r="S77" i="6"/>
  <c r="R77" i="6"/>
  <c r="Q77" i="6"/>
  <c r="P77" i="6"/>
  <c r="S76" i="6"/>
  <c r="R76" i="6"/>
  <c r="Q76" i="6"/>
  <c r="P76" i="6"/>
  <c r="S75" i="6"/>
  <c r="Q75" i="6"/>
  <c r="P75" i="6"/>
  <c r="S74" i="6"/>
  <c r="Q74" i="6"/>
  <c r="P74" i="6"/>
  <c r="S73" i="6"/>
  <c r="R73" i="6"/>
  <c r="Q73" i="6"/>
  <c r="P73" i="6"/>
  <c r="S72" i="6"/>
  <c r="R72" i="6"/>
  <c r="Q72" i="6"/>
  <c r="P72" i="6"/>
  <c r="S71" i="6"/>
  <c r="Q71" i="6"/>
  <c r="P71" i="6"/>
  <c r="S70" i="6"/>
  <c r="R70" i="6"/>
  <c r="Q70" i="6"/>
  <c r="P70" i="6"/>
  <c r="S69" i="6"/>
  <c r="R69" i="6"/>
  <c r="Q69" i="6"/>
  <c r="P69" i="6"/>
  <c r="S68" i="6"/>
  <c r="R68" i="6"/>
  <c r="Q68" i="6"/>
  <c r="P68" i="6"/>
  <c r="S67" i="6"/>
  <c r="R67" i="6"/>
  <c r="Q67" i="6"/>
  <c r="P67" i="6"/>
  <c r="S66" i="6"/>
  <c r="R66" i="6"/>
  <c r="Q66" i="6"/>
  <c r="P66" i="6"/>
  <c r="S65" i="6"/>
  <c r="R65" i="6"/>
  <c r="Q65" i="6"/>
  <c r="P65" i="6"/>
  <c r="S64" i="6"/>
  <c r="R64" i="6"/>
  <c r="Q64" i="6"/>
  <c r="P64" i="6"/>
  <c r="S63" i="6"/>
  <c r="Q63" i="6"/>
  <c r="P63" i="6"/>
  <c r="S62" i="6"/>
  <c r="R62" i="6"/>
  <c r="Q62" i="6"/>
  <c r="P62" i="6"/>
  <c r="S61" i="6"/>
  <c r="Q61" i="6"/>
  <c r="P61" i="6"/>
  <c r="S60" i="6"/>
  <c r="Q60" i="6"/>
  <c r="P60" i="6"/>
  <c r="S59" i="6"/>
  <c r="Q59" i="6"/>
  <c r="P59" i="6"/>
  <c r="S58" i="6"/>
  <c r="R58" i="6"/>
  <c r="Q58" i="6"/>
  <c r="P58" i="6"/>
  <c r="S57" i="6"/>
  <c r="R57" i="6"/>
  <c r="Q57" i="6"/>
  <c r="P57" i="6"/>
  <c r="S56" i="6"/>
  <c r="Q56" i="6"/>
  <c r="P56" i="6"/>
  <c r="S55" i="6"/>
  <c r="Q55" i="6"/>
  <c r="P55" i="6"/>
  <c r="S54" i="6"/>
  <c r="R54" i="6"/>
  <c r="Q54" i="6"/>
  <c r="P54" i="6"/>
  <c r="S53" i="6"/>
  <c r="R53" i="6"/>
  <c r="Q53" i="6"/>
  <c r="P53" i="6"/>
  <c r="S52" i="6"/>
  <c r="Q52" i="6"/>
  <c r="P52" i="6"/>
  <c r="S51" i="6"/>
  <c r="R51" i="6"/>
  <c r="Q51" i="6"/>
  <c r="P51" i="6"/>
  <c r="S50" i="6"/>
  <c r="Q50" i="6"/>
  <c r="P50" i="6"/>
  <c r="S49" i="6"/>
  <c r="R49" i="6"/>
  <c r="Q49" i="6"/>
  <c r="P49" i="6"/>
  <c r="S48" i="6"/>
  <c r="R48" i="6"/>
  <c r="Q48" i="6"/>
  <c r="P48" i="6"/>
  <c r="S47" i="6"/>
  <c r="Q47" i="6"/>
  <c r="P47" i="6"/>
  <c r="S46" i="6"/>
  <c r="R46" i="6"/>
  <c r="Q46" i="6"/>
  <c r="P46" i="6"/>
  <c r="S45" i="6"/>
  <c r="Q45" i="6"/>
  <c r="P45" i="6"/>
  <c r="S44" i="6"/>
  <c r="Q44" i="6"/>
  <c r="P44" i="6"/>
  <c r="S43" i="6"/>
  <c r="R43" i="6"/>
  <c r="Q43" i="6"/>
  <c r="P43" i="6"/>
  <c r="S42" i="6"/>
  <c r="Q42" i="6"/>
  <c r="P42" i="6"/>
  <c r="S41" i="6"/>
  <c r="R41" i="6"/>
  <c r="Q41" i="6"/>
  <c r="P41" i="6"/>
  <c r="S40" i="6"/>
  <c r="Q40" i="6"/>
  <c r="P40" i="6"/>
  <c r="S39" i="6"/>
  <c r="Q39" i="6"/>
  <c r="P39" i="6"/>
  <c r="S38" i="6"/>
  <c r="Q38" i="6"/>
  <c r="P38" i="6"/>
  <c r="S37" i="6"/>
  <c r="R37" i="6"/>
  <c r="Q37" i="6"/>
  <c r="P37" i="6"/>
  <c r="S36" i="6"/>
  <c r="Q36" i="6"/>
  <c r="P36" i="6"/>
  <c r="S35" i="6"/>
  <c r="R35" i="6"/>
  <c r="Q35" i="6"/>
  <c r="P35" i="6"/>
  <c r="S34" i="6"/>
  <c r="R34" i="6"/>
  <c r="Q34" i="6"/>
  <c r="P34" i="6"/>
  <c r="S33" i="6"/>
  <c r="R33" i="6"/>
  <c r="Q33" i="6"/>
  <c r="P33" i="6"/>
  <c r="S32" i="6"/>
  <c r="Q32" i="6"/>
  <c r="P32" i="6"/>
  <c r="S31" i="6"/>
  <c r="R31" i="6"/>
  <c r="Q31" i="6"/>
  <c r="P31" i="6"/>
  <c r="S30" i="6"/>
  <c r="R30" i="6"/>
  <c r="Q30" i="6"/>
  <c r="P30" i="6"/>
  <c r="S29" i="6"/>
  <c r="Q29" i="6"/>
  <c r="P29" i="6"/>
  <c r="S28" i="6"/>
  <c r="Q28" i="6"/>
  <c r="P28" i="6"/>
  <c r="S27" i="6"/>
  <c r="Q27" i="6"/>
  <c r="P27" i="6"/>
  <c r="S26" i="6"/>
  <c r="R26" i="6"/>
  <c r="Q26" i="6"/>
  <c r="P26" i="6"/>
  <c r="S25" i="6"/>
  <c r="R25" i="6"/>
  <c r="Q25" i="6"/>
  <c r="P25" i="6"/>
  <c r="S24" i="6"/>
  <c r="Q24" i="6"/>
  <c r="P24" i="6"/>
  <c r="S23" i="6"/>
  <c r="R23" i="6"/>
  <c r="Q23" i="6"/>
  <c r="P23" i="6"/>
  <c r="S22" i="6"/>
  <c r="R22" i="6"/>
  <c r="Q22" i="6"/>
  <c r="P22" i="6"/>
  <c r="S21" i="6"/>
  <c r="R21" i="6"/>
  <c r="Q21" i="6"/>
  <c r="P21" i="6"/>
  <c r="S20" i="6"/>
  <c r="Q20" i="6"/>
  <c r="P20" i="6"/>
  <c r="S19" i="6"/>
  <c r="Q19" i="6"/>
  <c r="P19" i="6"/>
  <c r="S18" i="6"/>
  <c r="Q18" i="6"/>
  <c r="P18" i="6"/>
  <c r="S17" i="6"/>
  <c r="R17" i="6"/>
  <c r="Q17" i="6"/>
  <c r="P17" i="6"/>
  <c r="S16" i="6"/>
  <c r="R16" i="6"/>
  <c r="Q16" i="6"/>
  <c r="P16" i="6"/>
  <c r="S15" i="6"/>
  <c r="R15" i="6"/>
  <c r="Q15" i="6"/>
  <c r="P15" i="6"/>
  <c r="S14" i="6"/>
  <c r="Q14" i="6"/>
  <c r="P14" i="6"/>
  <c r="S13" i="6"/>
  <c r="R13" i="6"/>
  <c r="Q13" i="6"/>
  <c r="P13" i="6"/>
  <c r="S12" i="6"/>
  <c r="R12" i="6"/>
  <c r="Q12" i="6"/>
  <c r="P12" i="6"/>
  <c r="S11" i="6"/>
  <c r="R11" i="6"/>
  <c r="Q11" i="6"/>
  <c r="P11" i="6"/>
  <c r="S10" i="6"/>
  <c r="Q10" i="6"/>
  <c r="P10" i="6"/>
  <c r="S9" i="6"/>
  <c r="Q9" i="6"/>
  <c r="P9" i="6"/>
  <c r="S8" i="6"/>
  <c r="R8" i="6"/>
  <c r="Q8" i="6"/>
  <c r="P8" i="6"/>
  <c r="S7" i="6"/>
  <c r="Q7" i="6"/>
  <c r="P7" i="6"/>
  <c r="S6" i="6"/>
  <c r="R6" i="6"/>
  <c r="Q6" i="6"/>
  <c r="P6" i="6"/>
  <c r="O124" i="6"/>
  <c r="N124" i="6"/>
  <c r="O123" i="6"/>
  <c r="N123" i="6"/>
  <c r="M123" i="6"/>
  <c r="L123" i="6"/>
  <c r="O122" i="6"/>
  <c r="N122" i="6"/>
  <c r="M122" i="6"/>
  <c r="L122" i="6"/>
  <c r="O121" i="6"/>
  <c r="N121" i="6"/>
  <c r="M121" i="6"/>
  <c r="L121" i="6"/>
  <c r="O120" i="6"/>
  <c r="M120" i="6"/>
  <c r="L120" i="6"/>
  <c r="O119" i="6"/>
  <c r="M119" i="6"/>
  <c r="L119" i="6"/>
  <c r="O118" i="6"/>
  <c r="M118" i="6"/>
  <c r="L118" i="6"/>
  <c r="O117" i="6"/>
  <c r="M117" i="6"/>
  <c r="L117" i="6"/>
  <c r="O116" i="6"/>
  <c r="M116" i="6"/>
  <c r="L116" i="6"/>
  <c r="O115" i="6"/>
  <c r="N115" i="6"/>
  <c r="M115" i="6"/>
  <c r="L115" i="6"/>
  <c r="O114" i="6"/>
  <c r="O113" i="6"/>
  <c r="N113" i="6"/>
  <c r="O112" i="6"/>
  <c r="N112" i="6"/>
  <c r="M112" i="6"/>
  <c r="O111" i="6"/>
  <c r="N111" i="6"/>
  <c r="M111" i="6"/>
  <c r="L111" i="6"/>
  <c r="O110" i="6"/>
  <c r="N110" i="6"/>
  <c r="M110" i="6"/>
  <c r="L110" i="6"/>
  <c r="O109" i="6"/>
  <c r="N109" i="6"/>
  <c r="M109" i="6"/>
  <c r="L109" i="6"/>
  <c r="O108" i="6"/>
  <c r="N108" i="6"/>
  <c r="M108" i="6"/>
  <c r="L108" i="6"/>
  <c r="O107" i="6"/>
  <c r="M107" i="6"/>
  <c r="L107" i="6"/>
  <c r="O106" i="6"/>
  <c r="N106" i="6"/>
  <c r="M106" i="6"/>
  <c r="L106" i="6"/>
  <c r="O105" i="6"/>
  <c r="M105" i="6"/>
  <c r="L105" i="6"/>
  <c r="O104" i="6"/>
  <c r="N104" i="6"/>
  <c r="M104" i="6"/>
  <c r="L104" i="6"/>
  <c r="O103" i="6"/>
  <c r="M103" i="6"/>
  <c r="L103" i="6"/>
  <c r="O102" i="6"/>
  <c r="N102" i="6"/>
  <c r="M102" i="6"/>
  <c r="L102" i="6"/>
  <c r="O101" i="6"/>
  <c r="M101" i="6"/>
  <c r="L101" i="6"/>
  <c r="O100" i="6"/>
  <c r="M100" i="6"/>
  <c r="L100" i="6"/>
  <c r="O99" i="6"/>
  <c r="M99" i="6"/>
  <c r="L99" i="6"/>
  <c r="O98" i="6"/>
  <c r="M98" i="6"/>
  <c r="L98" i="6"/>
  <c r="O97" i="6"/>
  <c r="N97" i="6"/>
  <c r="M97" i="6"/>
  <c r="L97" i="6"/>
  <c r="O96" i="6"/>
  <c r="N96" i="6"/>
  <c r="M96" i="6"/>
  <c r="L96" i="6"/>
  <c r="O95" i="6"/>
  <c r="M95" i="6"/>
  <c r="L95" i="6"/>
  <c r="O94" i="6"/>
  <c r="N94" i="6"/>
  <c r="M94" i="6"/>
  <c r="L94" i="6"/>
  <c r="O93" i="6"/>
  <c r="N93" i="6"/>
  <c r="M93" i="6"/>
  <c r="L93" i="6"/>
  <c r="O92" i="6"/>
  <c r="N92" i="6"/>
  <c r="M92" i="6"/>
  <c r="L92" i="6"/>
  <c r="O91" i="6"/>
  <c r="N91" i="6"/>
  <c r="M91" i="6"/>
  <c r="L91" i="6"/>
  <c r="O90" i="6"/>
  <c r="N90" i="6"/>
  <c r="M90" i="6"/>
  <c r="L90" i="6"/>
  <c r="O89" i="6"/>
  <c r="M89" i="6"/>
  <c r="L89" i="6"/>
  <c r="O88" i="6"/>
  <c r="M88" i="6"/>
  <c r="L88" i="6"/>
  <c r="O87" i="6"/>
  <c r="M87" i="6"/>
  <c r="L87" i="6"/>
  <c r="O86" i="6"/>
  <c r="M86" i="6"/>
  <c r="L86" i="6"/>
  <c r="O85" i="6"/>
  <c r="M85" i="6"/>
  <c r="L85" i="6"/>
  <c r="O84" i="6"/>
  <c r="N84" i="6"/>
  <c r="M84" i="6"/>
  <c r="L84" i="6"/>
  <c r="O83" i="6"/>
  <c r="N83" i="6"/>
  <c r="M83" i="6"/>
  <c r="L83" i="6"/>
  <c r="O81" i="6"/>
  <c r="M81" i="6"/>
  <c r="L81" i="6"/>
  <c r="O80" i="6"/>
  <c r="M80" i="6"/>
  <c r="L80" i="6"/>
  <c r="O79" i="6"/>
  <c r="M79" i="6"/>
  <c r="L79" i="6"/>
  <c r="O78" i="6"/>
  <c r="N78" i="6"/>
  <c r="M78" i="6"/>
  <c r="L78" i="6"/>
  <c r="O77" i="6"/>
  <c r="N77" i="6"/>
  <c r="M77" i="6"/>
  <c r="L77" i="6"/>
  <c r="O76" i="6"/>
  <c r="N76" i="6"/>
  <c r="M76" i="6"/>
  <c r="L76" i="6"/>
  <c r="O75" i="6"/>
  <c r="M75" i="6"/>
  <c r="L75" i="6"/>
  <c r="O74" i="6"/>
  <c r="M74" i="6"/>
  <c r="L74" i="6"/>
  <c r="O73" i="6"/>
  <c r="N73" i="6"/>
  <c r="M73" i="6"/>
  <c r="L73" i="6"/>
  <c r="O72" i="6"/>
  <c r="N72" i="6"/>
  <c r="M72" i="6"/>
  <c r="L72" i="6"/>
  <c r="O71" i="6"/>
  <c r="M71" i="6"/>
  <c r="L71" i="6"/>
  <c r="O70" i="6"/>
  <c r="N70" i="6"/>
  <c r="M70" i="6"/>
  <c r="L70" i="6"/>
  <c r="O69" i="6"/>
  <c r="N69" i="6"/>
  <c r="M69" i="6"/>
  <c r="L69" i="6"/>
  <c r="O68" i="6"/>
  <c r="N68" i="6"/>
  <c r="M68" i="6"/>
  <c r="L68" i="6"/>
  <c r="O67" i="6"/>
  <c r="N67" i="6"/>
  <c r="M67" i="6"/>
  <c r="L67" i="6"/>
  <c r="O66" i="6"/>
  <c r="N66" i="6"/>
  <c r="M66" i="6"/>
  <c r="L66" i="6"/>
  <c r="O65" i="6"/>
  <c r="N65" i="6"/>
  <c r="M65" i="6"/>
  <c r="L65" i="6"/>
  <c r="O64" i="6"/>
  <c r="N64" i="6"/>
  <c r="M64" i="6"/>
  <c r="L64" i="6"/>
  <c r="O63" i="6"/>
  <c r="M63" i="6"/>
  <c r="L63" i="6"/>
  <c r="O62" i="6"/>
  <c r="N62" i="6"/>
  <c r="M62" i="6"/>
  <c r="L62" i="6"/>
  <c r="O61" i="6"/>
  <c r="M61" i="6"/>
  <c r="L61" i="6"/>
  <c r="O60" i="6"/>
  <c r="M60" i="6"/>
  <c r="L60" i="6"/>
  <c r="O59" i="6"/>
  <c r="M59" i="6"/>
  <c r="L59" i="6"/>
  <c r="O58" i="6"/>
  <c r="N58" i="6"/>
  <c r="M58" i="6"/>
  <c r="L58" i="6"/>
  <c r="O57" i="6"/>
  <c r="N57" i="6"/>
  <c r="M57" i="6"/>
  <c r="L57" i="6"/>
  <c r="O56" i="6"/>
  <c r="M56" i="6"/>
  <c r="L56" i="6"/>
  <c r="O55" i="6"/>
  <c r="M55" i="6"/>
  <c r="L55" i="6"/>
  <c r="O54" i="6"/>
  <c r="N54" i="6"/>
  <c r="M54" i="6"/>
  <c r="L54" i="6"/>
  <c r="O53" i="6"/>
  <c r="N53" i="6"/>
  <c r="M53" i="6"/>
  <c r="L53" i="6"/>
  <c r="O52" i="6"/>
  <c r="M52" i="6"/>
  <c r="L52" i="6"/>
  <c r="O51" i="6"/>
  <c r="N51" i="6"/>
  <c r="M51" i="6"/>
  <c r="L51" i="6"/>
  <c r="O50" i="6"/>
  <c r="M50" i="6"/>
  <c r="L50" i="6"/>
  <c r="O49" i="6"/>
  <c r="N49" i="6"/>
  <c r="M49" i="6"/>
  <c r="L49" i="6"/>
  <c r="O48" i="6"/>
  <c r="N48" i="6"/>
  <c r="M48" i="6"/>
  <c r="L48" i="6"/>
  <c r="O47" i="6"/>
  <c r="M47" i="6"/>
  <c r="L47" i="6"/>
  <c r="O46" i="6"/>
  <c r="N46" i="6"/>
  <c r="M46" i="6"/>
  <c r="L46" i="6"/>
  <c r="O45" i="6"/>
  <c r="M45" i="6"/>
  <c r="L45" i="6"/>
  <c r="O44" i="6"/>
  <c r="M44" i="6"/>
  <c r="L44" i="6"/>
  <c r="O43" i="6"/>
  <c r="N43" i="6"/>
  <c r="M43" i="6"/>
  <c r="L43" i="6"/>
  <c r="O42" i="6"/>
  <c r="M42" i="6"/>
  <c r="L42" i="6"/>
  <c r="O41" i="6"/>
  <c r="N41" i="6"/>
  <c r="M41" i="6"/>
  <c r="L41" i="6"/>
  <c r="O40" i="6"/>
  <c r="M40" i="6"/>
  <c r="L40" i="6"/>
  <c r="O39" i="6"/>
  <c r="M39" i="6"/>
  <c r="L39" i="6"/>
  <c r="O38" i="6"/>
  <c r="M38" i="6"/>
  <c r="L38" i="6"/>
  <c r="O37" i="6"/>
  <c r="N37" i="6"/>
  <c r="M37" i="6"/>
  <c r="L37" i="6"/>
  <c r="O36" i="6"/>
  <c r="M36" i="6"/>
  <c r="L36" i="6"/>
  <c r="O35" i="6"/>
  <c r="N35" i="6"/>
  <c r="M35" i="6"/>
  <c r="L35" i="6"/>
  <c r="O34" i="6"/>
  <c r="N34" i="6"/>
  <c r="M34" i="6"/>
  <c r="L34" i="6"/>
  <c r="O33" i="6"/>
  <c r="N33" i="6"/>
  <c r="M33" i="6"/>
  <c r="L33" i="6"/>
  <c r="O32" i="6"/>
  <c r="M32" i="6"/>
  <c r="L32" i="6"/>
  <c r="O31" i="6"/>
  <c r="N31" i="6"/>
  <c r="M31" i="6"/>
  <c r="L31" i="6"/>
  <c r="O30" i="6"/>
  <c r="N30" i="6"/>
  <c r="M30" i="6"/>
  <c r="L30" i="6"/>
  <c r="O29" i="6"/>
  <c r="M29" i="6"/>
  <c r="L29" i="6"/>
  <c r="O28" i="6"/>
  <c r="M28" i="6"/>
  <c r="L28" i="6"/>
  <c r="O27" i="6"/>
  <c r="M27" i="6"/>
  <c r="L27" i="6"/>
  <c r="O26" i="6"/>
  <c r="N26" i="6"/>
  <c r="M26" i="6"/>
  <c r="L26" i="6"/>
  <c r="O25" i="6"/>
  <c r="N25" i="6"/>
  <c r="M25" i="6"/>
  <c r="L25" i="6"/>
  <c r="O24" i="6"/>
  <c r="M24" i="6"/>
  <c r="L24" i="6"/>
  <c r="O23" i="6"/>
  <c r="N23" i="6"/>
  <c r="M23" i="6"/>
  <c r="L23" i="6"/>
  <c r="O22" i="6"/>
  <c r="M22" i="6"/>
  <c r="L22" i="6"/>
  <c r="O21" i="6"/>
  <c r="N21" i="6"/>
  <c r="M21" i="6"/>
  <c r="L21" i="6"/>
  <c r="O20" i="6"/>
  <c r="M20" i="6"/>
  <c r="L20" i="6"/>
  <c r="O19" i="6"/>
  <c r="M19" i="6"/>
  <c r="L19" i="6"/>
  <c r="O18" i="6"/>
  <c r="M18" i="6"/>
  <c r="L18" i="6"/>
  <c r="O17" i="6"/>
  <c r="N17" i="6"/>
  <c r="M17" i="6"/>
  <c r="L17" i="6"/>
  <c r="O16" i="6"/>
  <c r="N16" i="6"/>
  <c r="M16" i="6"/>
  <c r="L16" i="6"/>
  <c r="O15" i="6"/>
  <c r="N15" i="6"/>
  <c r="M15" i="6"/>
  <c r="L15" i="6"/>
  <c r="O14" i="6"/>
  <c r="M14" i="6"/>
  <c r="L14" i="6"/>
  <c r="O13" i="6"/>
  <c r="N13" i="6"/>
  <c r="M13" i="6"/>
  <c r="L13" i="6"/>
  <c r="O12" i="6"/>
  <c r="N12" i="6"/>
  <c r="M12" i="6"/>
  <c r="L12" i="6"/>
  <c r="O11" i="6"/>
  <c r="N11" i="6"/>
  <c r="M11" i="6"/>
  <c r="L11" i="6"/>
  <c r="O10" i="6"/>
  <c r="M10" i="6"/>
  <c r="L10" i="6"/>
  <c r="O9" i="6"/>
  <c r="M9" i="6"/>
  <c r="L9" i="6"/>
  <c r="O8" i="6"/>
  <c r="N8" i="6"/>
  <c r="M8" i="6"/>
  <c r="L8" i="6"/>
  <c r="O7" i="6"/>
  <c r="M7" i="6"/>
  <c r="L7" i="6"/>
  <c r="O6" i="6"/>
  <c r="N6" i="6"/>
  <c r="M6" i="6"/>
  <c r="L6" i="6"/>
  <c r="K124" i="6"/>
  <c r="J124" i="6"/>
  <c r="K123" i="6"/>
  <c r="J123" i="6"/>
  <c r="I123" i="6"/>
  <c r="H123" i="6"/>
  <c r="K122" i="6"/>
  <c r="J122" i="6"/>
  <c r="I122" i="6"/>
  <c r="H122" i="6"/>
  <c r="K121" i="6"/>
  <c r="J121" i="6"/>
  <c r="I121" i="6"/>
  <c r="H121" i="6"/>
  <c r="K120" i="6"/>
  <c r="I120" i="6"/>
  <c r="H120" i="6"/>
  <c r="K119" i="6"/>
  <c r="I119" i="6"/>
  <c r="H119" i="6"/>
  <c r="K118" i="6"/>
  <c r="I118" i="6"/>
  <c r="H118" i="6"/>
  <c r="K117" i="6"/>
  <c r="I117" i="6"/>
  <c r="H117" i="6"/>
  <c r="K116" i="6"/>
  <c r="I116" i="6"/>
  <c r="H116" i="6"/>
  <c r="K115" i="6"/>
  <c r="J115" i="6"/>
  <c r="I115" i="6"/>
  <c r="H115" i="6"/>
  <c r="K114" i="6"/>
  <c r="K113" i="6"/>
  <c r="J113" i="6"/>
  <c r="K112" i="6"/>
  <c r="J112" i="6"/>
  <c r="I112" i="6"/>
  <c r="K111" i="6"/>
  <c r="J111" i="6"/>
  <c r="I111" i="6"/>
  <c r="H111" i="6"/>
  <c r="K110" i="6"/>
  <c r="J110" i="6"/>
  <c r="I110" i="6"/>
  <c r="H110" i="6"/>
  <c r="K109" i="6"/>
  <c r="J109" i="6"/>
  <c r="I109" i="6"/>
  <c r="H109" i="6"/>
  <c r="K108" i="6"/>
  <c r="J108" i="6"/>
  <c r="I108" i="6"/>
  <c r="H108" i="6"/>
  <c r="K107" i="6"/>
  <c r="I107" i="6"/>
  <c r="H107" i="6"/>
  <c r="K106" i="6"/>
  <c r="J106" i="6"/>
  <c r="I106" i="6"/>
  <c r="H106" i="6"/>
  <c r="K105" i="6"/>
  <c r="I105" i="6"/>
  <c r="H105" i="6"/>
  <c r="K104" i="6"/>
  <c r="J104" i="6"/>
  <c r="I104" i="6"/>
  <c r="H104" i="6"/>
  <c r="K103" i="6"/>
  <c r="I103" i="6"/>
  <c r="H103" i="6"/>
  <c r="K102" i="6"/>
  <c r="J102" i="6"/>
  <c r="I102" i="6"/>
  <c r="H102" i="6"/>
  <c r="K101" i="6"/>
  <c r="I101" i="6"/>
  <c r="H101" i="6"/>
  <c r="K100" i="6"/>
  <c r="I100" i="6"/>
  <c r="H100" i="6"/>
  <c r="K99" i="6"/>
  <c r="I99" i="6"/>
  <c r="H99" i="6"/>
  <c r="K98" i="6"/>
  <c r="I98" i="6"/>
  <c r="H98" i="6"/>
  <c r="K97" i="6"/>
  <c r="J97" i="6"/>
  <c r="I97" i="6"/>
  <c r="H97" i="6"/>
  <c r="K96" i="6"/>
  <c r="J96" i="6"/>
  <c r="I96" i="6"/>
  <c r="H96" i="6"/>
  <c r="K95" i="6"/>
  <c r="I95" i="6"/>
  <c r="H95" i="6"/>
  <c r="K94" i="6"/>
  <c r="J94" i="6"/>
  <c r="I94" i="6"/>
  <c r="H94" i="6"/>
  <c r="K93" i="6"/>
  <c r="J93" i="6"/>
  <c r="I93" i="6"/>
  <c r="H93" i="6"/>
  <c r="K92" i="6"/>
  <c r="J92" i="6"/>
  <c r="I92" i="6"/>
  <c r="H92" i="6"/>
  <c r="K91" i="6"/>
  <c r="J91" i="6"/>
  <c r="I91" i="6"/>
  <c r="H91" i="6"/>
  <c r="K90" i="6"/>
  <c r="J90" i="6"/>
  <c r="I90" i="6"/>
  <c r="H90" i="6"/>
  <c r="K89" i="6"/>
  <c r="I89" i="6"/>
  <c r="H89" i="6"/>
  <c r="K88" i="6"/>
  <c r="I88" i="6"/>
  <c r="H88" i="6"/>
  <c r="K87" i="6"/>
  <c r="I87" i="6"/>
  <c r="H87" i="6"/>
  <c r="K86" i="6"/>
  <c r="I86" i="6"/>
  <c r="H86" i="6"/>
  <c r="K85" i="6"/>
  <c r="I85" i="6"/>
  <c r="H85" i="6"/>
  <c r="K84" i="6"/>
  <c r="J84" i="6"/>
  <c r="I84" i="6"/>
  <c r="H84" i="6"/>
  <c r="K83" i="6"/>
  <c r="J83" i="6"/>
  <c r="I83" i="6"/>
  <c r="H83" i="6"/>
  <c r="K81" i="6"/>
  <c r="I81" i="6"/>
  <c r="H81" i="6"/>
  <c r="K80" i="6"/>
  <c r="I80" i="6"/>
  <c r="H80" i="6"/>
  <c r="K79" i="6"/>
  <c r="I79" i="6"/>
  <c r="H79" i="6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I75" i="6"/>
  <c r="H75" i="6"/>
  <c r="K74" i="6"/>
  <c r="I74" i="6"/>
  <c r="H74" i="6"/>
  <c r="K73" i="6"/>
  <c r="J73" i="6"/>
  <c r="I73" i="6"/>
  <c r="H73" i="6"/>
  <c r="K72" i="6"/>
  <c r="J72" i="6"/>
  <c r="I72" i="6"/>
  <c r="H72" i="6"/>
  <c r="K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I63" i="6"/>
  <c r="H63" i="6"/>
  <c r="K62" i="6"/>
  <c r="J62" i="6"/>
  <c r="I62" i="6"/>
  <c r="H62" i="6"/>
  <c r="K61" i="6"/>
  <c r="I61" i="6"/>
  <c r="H61" i="6"/>
  <c r="K60" i="6"/>
  <c r="I60" i="6"/>
  <c r="H60" i="6"/>
  <c r="K59" i="6"/>
  <c r="I59" i="6"/>
  <c r="H59" i="6"/>
  <c r="K58" i="6"/>
  <c r="J58" i="6"/>
  <c r="I58" i="6"/>
  <c r="H58" i="6"/>
  <c r="K57" i="6"/>
  <c r="J57" i="6"/>
  <c r="I57" i="6"/>
  <c r="H57" i="6"/>
  <c r="K56" i="6"/>
  <c r="I56" i="6"/>
  <c r="H56" i="6"/>
  <c r="K55" i="6"/>
  <c r="I55" i="6"/>
  <c r="H55" i="6"/>
  <c r="K54" i="6"/>
  <c r="J54" i="6"/>
  <c r="I54" i="6"/>
  <c r="H54" i="6"/>
  <c r="K53" i="6"/>
  <c r="J53" i="6"/>
  <c r="I53" i="6"/>
  <c r="H53" i="6"/>
  <c r="K52" i="6"/>
  <c r="I52" i="6"/>
  <c r="H52" i="6"/>
  <c r="K51" i="6"/>
  <c r="J51" i="6"/>
  <c r="I51" i="6"/>
  <c r="H51" i="6"/>
  <c r="K50" i="6"/>
  <c r="I50" i="6"/>
  <c r="H50" i="6"/>
  <c r="K49" i="6"/>
  <c r="J49" i="6"/>
  <c r="I49" i="6"/>
  <c r="H49" i="6"/>
  <c r="K48" i="6"/>
  <c r="J48" i="6"/>
  <c r="I48" i="6"/>
  <c r="H48" i="6"/>
  <c r="K47" i="6"/>
  <c r="I47" i="6"/>
  <c r="H47" i="6"/>
  <c r="K46" i="6"/>
  <c r="J46" i="6"/>
  <c r="I46" i="6"/>
  <c r="H46" i="6"/>
  <c r="K45" i="6"/>
  <c r="I45" i="6"/>
  <c r="H45" i="6"/>
  <c r="K44" i="6"/>
  <c r="I44" i="6"/>
  <c r="H44" i="6"/>
  <c r="K43" i="6"/>
  <c r="J43" i="6"/>
  <c r="I43" i="6"/>
  <c r="H43" i="6"/>
  <c r="K42" i="6"/>
  <c r="I42" i="6"/>
  <c r="H42" i="6"/>
  <c r="K41" i="6"/>
  <c r="J41" i="6"/>
  <c r="I41" i="6"/>
  <c r="H41" i="6"/>
  <c r="K40" i="6"/>
  <c r="I40" i="6"/>
  <c r="H40" i="6"/>
  <c r="K39" i="6"/>
  <c r="I39" i="6"/>
  <c r="H39" i="6"/>
  <c r="K38" i="6"/>
  <c r="I38" i="6"/>
  <c r="H38" i="6"/>
  <c r="K37" i="6"/>
  <c r="J37" i="6"/>
  <c r="I37" i="6"/>
  <c r="H37" i="6"/>
  <c r="K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I32" i="6"/>
  <c r="H32" i="6"/>
  <c r="K31" i="6"/>
  <c r="J31" i="6"/>
  <c r="I31" i="6"/>
  <c r="H31" i="6"/>
  <c r="K30" i="6"/>
  <c r="J30" i="6"/>
  <c r="I30" i="6"/>
  <c r="H30" i="6"/>
  <c r="K29" i="6"/>
  <c r="I29" i="6"/>
  <c r="H29" i="6"/>
  <c r="K28" i="6"/>
  <c r="I28" i="6"/>
  <c r="H28" i="6"/>
  <c r="K27" i="6"/>
  <c r="I27" i="6"/>
  <c r="H27" i="6"/>
  <c r="K26" i="6"/>
  <c r="J26" i="6"/>
  <c r="I26" i="6"/>
  <c r="H26" i="6"/>
  <c r="K25" i="6"/>
  <c r="J25" i="6"/>
  <c r="I25" i="6"/>
  <c r="H25" i="6"/>
  <c r="K24" i="6"/>
  <c r="I24" i="6"/>
  <c r="H24" i="6"/>
  <c r="K23" i="6"/>
  <c r="J23" i="6"/>
  <c r="I23" i="6"/>
  <c r="H23" i="6"/>
  <c r="K22" i="6"/>
  <c r="I22" i="6"/>
  <c r="H22" i="6"/>
  <c r="K21" i="6"/>
  <c r="J21" i="6"/>
  <c r="I21" i="6"/>
  <c r="H21" i="6"/>
  <c r="K20" i="6"/>
  <c r="I20" i="6"/>
  <c r="H20" i="6"/>
  <c r="K19" i="6"/>
  <c r="I19" i="6"/>
  <c r="H19" i="6"/>
  <c r="K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I10" i="6"/>
  <c r="H10" i="6"/>
  <c r="K9" i="6"/>
  <c r="I9" i="6"/>
  <c r="H9" i="6"/>
  <c r="K8" i="6"/>
  <c r="J8" i="6"/>
  <c r="I8" i="6"/>
  <c r="H8" i="6"/>
  <c r="K7" i="6"/>
  <c r="I7" i="6"/>
  <c r="H7" i="6"/>
  <c r="K6" i="6"/>
  <c r="J6" i="6"/>
  <c r="I6" i="6"/>
  <c r="H6" i="6"/>
  <c r="G124" i="6"/>
  <c r="F124" i="6"/>
  <c r="G123" i="6"/>
  <c r="F123" i="6"/>
  <c r="E123" i="6"/>
  <c r="D123" i="6"/>
  <c r="G122" i="6"/>
  <c r="F122" i="6"/>
  <c r="E122" i="6"/>
  <c r="D122" i="6"/>
  <c r="G121" i="6"/>
  <c r="F121" i="6"/>
  <c r="E121" i="6"/>
  <c r="D121" i="6"/>
  <c r="G120" i="6"/>
  <c r="E120" i="6"/>
  <c r="D120" i="6"/>
  <c r="G119" i="6"/>
  <c r="E119" i="6"/>
  <c r="D119" i="6"/>
  <c r="G118" i="6"/>
  <c r="E118" i="6"/>
  <c r="D118" i="6"/>
  <c r="G117" i="6"/>
  <c r="E117" i="6"/>
  <c r="D117" i="6"/>
  <c r="G116" i="6"/>
  <c r="E116" i="6"/>
  <c r="D116" i="6"/>
  <c r="G115" i="6"/>
  <c r="F115" i="6"/>
  <c r="E115" i="6"/>
  <c r="D115" i="6"/>
  <c r="G114" i="6"/>
  <c r="F114" i="6"/>
  <c r="G113" i="6"/>
  <c r="F113" i="6"/>
  <c r="G112" i="6"/>
  <c r="F112" i="6"/>
  <c r="E112" i="6"/>
  <c r="G111" i="6"/>
  <c r="F111" i="6"/>
  <c r="E111" i="6"/>
  <c r="D111" i="6"/>
  <c r="G110" i="6"/>
  <c r="F110" i="6"/>
  <c r="E110" i="6"/>
  <c r="D110" i="6"/>
  <c r="G109" i="6"/>
  <c r="F109" i="6"/>
  <c r="E109" i="6"/>
  <c r="D109" i="6"/>
  <c r="G108" i="6"/>
  <c r="F108" i="6"/>
  <c r="E108" i="6"/>
  <c r="D108" i="6"/>
  <c r="G107" i="6"/>
  <c r="E107" i="6"/>
  <c r="D107" i="6"/>
  <c r="G106" i="6"/>
  <c r="F106" i="6"/>
  <c r="E106" i="6"/>
  <c r="D106" i="6"/>
  <c r="G105" i="6"/>
  <c r="E105" i="6"/>
  <c r="D105" i="6"/>
  <c r="G104" i="6"/>
  <c r="F104" i="6"/>
  <c r="E104" i="6"/>
  <c r="D104" i="6"/>
  <c r="G103" i="6"/>
  <c r="E103" i="6"/>
  <c r="D103" i="6"/>
  <c r="G102" i="6"/>
  <c r="F102" i="6"/>
  <c r="E102" i="6"/>
  <c r="D102" i="6"/>
  <c r="G101" i="6"/>
  <c r="E101" i="6"/>
  <c r="D101" i="6"/>
  <c r="G100" i="6"/>
  <c r="E100" i="6"/>
  <c r="D100" i="6"/>
  <c r="G99" i="6"/>
  <c r="E99" i="6"/>
  <c r="D99" i="6"/>
  <c r="G98" i="6"/>
  <c r="E98" i="6"/>
  <c r="D98" i="6"/>
  <c r="G97" i="6"/>
  <c r="F97" i="6"/>
  <c r="E97" i="6"/>
  <c r="D97" i="6"/>
  <c r="G96" i="6"/>
  <c r="F96" i="6"/>
  <c r="E96" i="6"/>
  <c r="D96" i="6"/>
  <c r="G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E89" i="6"/>
  <c r="D89" i="6"/>
  <c r="G88" i="6"/>
  <c r="E88" i="6"/>
  <c r="D88" i="6"/>
  <c r="G87" i="6"/>
  <c r="E87" i="6"/>
  <c r="D87" i="6"/>
  <c r="G86" i="6"/>
  <c r="E86" i="6"/>
  <c r="D86" i="6"/>
  <c r="G85" i="6"/>
  <c r="E85" i="6"/>
  <c r="D85" i="6"/>
  <c r="G84" i="6"/>
  <c r="F84" i="6"/>
  <c r="E84" i="6"/>
  <c r="D84" i="6"/>
  <c r="G83" i="6"/>
  <c r="F83" i="6"/>
  <c r="E83" i="6"/>
  <c r="D83" i="6"/>
  <c r="G81" i="6"/>
  <c r="E81" i="6"/>
  <c r="D81" i="6"/>
  <c r="G80" i="6"/>
  <c r="E80" i="6"/>
  <c r="D80" i="6"/>
  <c r="G79" i="6"/>
  <c r="E79" i="6"/>
  <c r="D79" i="6"/>
  <c r="G78" i="6"/>
  <c r="F78" i="6"/>
  <c r="E78" i="6"/>
  <c r="D78" i="6"/>
  <c r="G77" i="6"/>
  <c r="F77" i="6"/>
  <c r="E77" i="6"/>
  <c r="D77" i="6"/>
  <c r="G76" i="6"/>
  <c r="F76" i="6"/>
  <c r="E76" i="6"/>
  <c r="D76" i="6"/>
  <c r="G75" i="6"/>
  <c r="E75" i="6"/>
  <c r="D75" i="6"/>
  <c r="G74" i="6"/>
  <c r="E74" i="6"/>
  <c r="D74" i="6"/>
  <c r="G73" i="6"/>
  <c r="F73" i="6"/>
  <c r="E73" i="6"/>
  <c r="D73" i="6"/>
  <c r="G72" i="6"/>
  <c r="F72" i="6"/>
  <c r="E72" i="6"/>
  <c r="D72" i="6"/>
  <c r="G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E63" i="6"/>
  <c r="D63" i="6"/>
  <c r="G62" i="6"/>
  <c r="F62" i="6"/>
  <c r="E62" i="6"/>
  <c r="D62" i="6"/>
  <c r="G61" i="6"/>
  <c r="E61" i="6"/>
  <c r="D61" i="6"/>
  <c r="G60" i="6"/>
  <c r="E60" i="6"/>
  <c r="D60" i="6"/>
  <c r="G59" i="6"/>
  <c r="E59" i="6"/>
  <c r="D59" i="6"/>
  <c r="G58" i="6"/>
  <c r="F58" i="6"/>
  <c r="E58" i="6"/>
  <c r="D58" i="6"/>
  <c r="G57" i="6"/>
  <c r="F57" i="6"/>
  <c r="E57" i="6"/>
  <c r="D57" i="6"/>
  <c r="G56" i="6"/>
  <c r="E56" i="6"/>
  <c r="D56" i="6"/>
  <c r="G55" i="6"/>
  <c r="E55" i="6"/>
  <c r="D55" i="6"/>
  <c r="G54" i="6"/>
  <c r="F54" i="6"/>
  <c r="E54" i="6"/>
  <c r="D54" i="6"/>
  <c r="G53" i="6"/>
  <c r="F53" i="6"/>
  <c r="E53" i="6"/>
  <c r="D53" i="6"/>
  <c r="G52" i="6"/>
  <c r="E52" i="6"/>
  <c r="D52" i="6"/>
  <c r="G51" i="6"/>
  <c r="F51" i="6"/>
  <c r="E51" i="6"/>
  <c r="D51" i="6"/>
  <c r="G50" i="6"/>
  <c r="E50" i="6"/>
  <c r="D50" i="6"/>
  <c r="G49" i="6"/>
  <c r="F49" i="6"/>
  <c r="E49" i="6"/>
  <c r="D49" i="6"/>
  <c r="G48" i="6"/>
  <c r="F48" i="6"/>
  <c r="E48" i="6"/>
  <c r="D48" i="6"/>
  <c r="G47" i="6"/>
  <c r="E47" i="6"/>
  <c r="D47" i="6"/>
  <c r="G46" i="6"/>
  <c r="F46" i="6"/>
  <c r="E46" i="6"/>
  <c r="D46" i="6"/>
  <c r="G45" i="6"/>
  <c r="E45" i="6"/>
  <c r="D45" i="6"/>
  <c r="G44" i="6"/>
  <c r="E44" i="6"/>
  <c r="D44" i="6"/>
  <c r="G43" i="6"/>
  <c r="F43" i="6"/>
  <c r="E43" i="6"/>
  <c r="D43" i="6"/>
  <c r="G42" i="6"/>
  <c r="E42" i="6"/>
  <c r="D42" i="6"/>
  <c r="G41" i="6"/>
  <c r="F41" i="6"/>
  <c r="E41" i="6"/>
  <c r="D41" i="6"/>
  <c r="G40" i="6"/>
  <c r="E40" i="6"/>
  <c r="D40" i="6"/>
  <c r="G39" i="6"/>
  <c r="E39" i="6"/>
  <c r="D39" i="6"/>
  <c r="G38" i="6"/>
  <c r="E38" i="6"/>
  <c r="D38" i="6"/>
  <c r="G37" i="6"/>
  <c r="F37" i="6"/>
  <c r="E37" i="6"/>
  <c r="D37" i="6"/>
  <c r="G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E32" i="6"/>
  <c r="D32" i="6"/>
  <c r="G31" i="6"/>
  <c r="F31" i="6"/>
  <c r="E31" i="6"/>
  <c r="D31" i="6"/>
  <c r="G30" i="6"/>
  <c r="F30" i="6"/>
  <c r="E30" i="6"/>
  <c r="D30" i="6"/>
  <c r="G29" i="6"/>
  <c r="E29" i="6"/>
  <c r="D29" i="6"/>
  <c r="G28" i="6"/>
  <c r="E28" i="6"/>
  <c r="D28" i="6"/>
  <c r="G27" i="6"/>
  <c r="E27" i="6"/>
  <c r="D27" i="6"/>
  <c r="G26" i="6"/>
  <c r="F26" i="6"/>
  <c r="E26" i="6"/>
  <c r="D26" i="6"/>
  <c r="G25" i="6"/>
  <c r="F25" i="6"/>
  <c r="E25" i="6"/>
  <c r="D25" i="6"/>
  <c r="G24" i="6"/>
  <c r="E24" i="6"/>
  <c r="D24" i="6"/>
  <c r="G23" i="6"/>
  <c r="F23" i="6"/>
  <c r="E23" i="6"/>
  <c r="D23" i="6"/>
  <c r="G22" i="6"/>
  <c r="E22" i="6"/>
  <c r="D22" i="6"/>
  <c r="G21" i="6"/>
  <c r="F21" i="6"/>
  <c r="E21" i="6"/>
  <c r="D21" i="6"/>
  <c r="G20" i="6"/>
  <c r="E20" i="6"/>
  <c r="D20" i="6"/>
  <c r="G19" i="6"/>
  <c r="E19" i="6"/>
  <c r="D19" i="6"/>
  <c r="G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E14" i="6"/>
  <c r="D14" i="6"/>
  <c r="G13" i="6"/>
  <c r="F13" i="6"/>
  <c r="E13" i="6"/>
  <c r="D13" i="6"/>
  <c r="G12" i="6"/>
  <c r="F12" i="6"/>
  <c r="E12" i="6"/>
  <c r="D12" i="6"/>
  <c r="G11" i="6"/>
  <c r="F11" i="6"/>
  <c r="E11" i="6"/>
  <c r="D11" i="6"/>
  <c r="G10" i="6"/>
  <c r="E10" i="6"/>
  <c r="D10" i="6"/>
  <c r="G9" i="6"/>
  <c r="E9" i="6"/>
  <c r="D9" i="6"/>
  <c r="G8" i="6"/>
  <c r="F8" i="6"/>
  <c r="E8" i="6"/>
  <c r="D8" i="6"/>
  <c r="G7" i="6"/>
  <c r="E7" i="6"/>
  <c r="D7" i="6"/>
  <c r="G6" i="6"/>
  <c r="F6" i="6"/>
  <c r="E6" i="6"/>
  <c r="D6" i="6"/>
  <c r="I7" i="5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1" i="4"/>
  <c r="I80" i="4"/>
  <c r="I123" i="5"/>
  <c r="I122" i="5"/>
  <c r="I121" i="5"/>
  <c r="I81" i="5"/>
  <c r="I80" i="5"/>
  <c r="M6" i="2"/>
  <c r="A6" i="6" l="1"/>
  <c r="O123" i="5" l="1"/>
  <c r="M123" i="5"/>
  <c r="K123" i="5"/>
  <c r="O122" i="5"/>
  <c r="M122" i="5"/>
  <c r="K122" i="5"/>
  <c r="O121" i="5"/>
  <c r="M121" i="5"/>
  <c r="K121" i="5"/>
  <c r="O120" i="5"/>
  <c r="M120" i="5"/>
  <c r="K120" i="5"/>
  <c r="I120" i="5"/>
  <c r="O119" i="5"/>
  <c r="M119" i="5"/>
  <c r="K119" i="5"/>
  <c r="I119" i="5"/>
  <c r="O118" i="5"/>
  <c r="M118" i="5"/>
  <c r="K118" i="5"/>
  <c r="I118" i="5"/>
  <c r="O117" i="5"/>
  <c r="M117" i="5"/>
  <c r="K117" i="5"/>
  <c r="I117" i="5"/>
  <c r="O116" i="5"/>
  <c r="M116" i="5"/>
  <c r="K116" i="5"/>
  <c r="I116" i="5"/>
  <c r="O115" i="5"/>
  <c r="D115" i="5"/>
  <c r="K115" i="5" s="1"/>
  <c r="O111" i="5"/>
  <c r="M111" i="5"/>
  <c r="K111" i="5"/>
  <c r="I111" i="5"/>
  <c r="O110" i="5"/>
  <c r="M110" i="5"/>
  <c r="K110" i="5"/>
  <c r="I110" i="5"/>
  <c r="O109" i="5"/>
  <c r="M109" i="5"/>
  <c r="K109" i="5"/>
  <c r="N109" i="5" s="1"/>
  <c r="I109" i="5"/>
  <c r="O108" i="5"/>
  <c r="M108" i="5"/>
  <c r="K108" i="5"/>
  <c r="N108" i="5" s="1"/>
  <c r="I108" i="5"/>
  <c r="O107" i="5"/>
  <c r="M107" i="5"/>
  <c r="K107" i="5"/>
  <c r="N107" i="5" s="1"/>
  <c r="I107" i="5"/>
  <c r="O106" i="5"/>
  <c r="M106" i="5"/>
  <c r="K106" i="5"/>
  <c r="N106" i="5" s="1"/>
  <c r="I106" i="5"/>
  <c r="O105" i="5"/>
  <c r="M105" i="5"/>
  <c r="K105" i="5"/>
  <c r="N105" i="5" s="1"/>
  <c r="I105" i="5"/>
  <c r="O104" i="5"/>
  <c r="M104" i="5"/>
  <c r="K104" i="5"/>
  <c r="N104" i="5" s="1"/>
  <c r="I104" i="5"/>
  <c r="O103" i="5"/>
  <c r="M103" i="5"/>
  <c r="K103" i="5"/>
  <c r="N103" i="5" s="1"/>
  <c r="I103" i="5"/>
  <c r="O102" i="5"/>
  <c r="M102" i="5"/>
  <c r="K102" i="5"/>
  <c r="N102" i="5" s="1"/>
  <c r="I102" i="5"/>
  <c r="O101" i="5"/>
  <c r="M101" i="5"/>
  <c r="K101" i="5"/>
  <c r="N101" i="5" s="1"/>
  <c r="I101" i="5"/>
  <c r="O100" i="5"/>
  <c r="M100" i="5"/>
  <c r="K100" i="5"/>
  <c r="N100" i="5" s="1"/>
  <c r="I100" i="5"/>
  <c r="O99" i="5"/>
  <c r="M99" i="5"/>
  <c r="K99" i="5"/>
  <c r="N99" i="5" s="1"/>
  <c r="I99" i="5"/>
  <c r="O98" i="5"/>
  <c r="M98" i="5"/>
  <c r="K98" i="5"/>
  <c r="N98" i="5" s="1"/>
  <c r="I98" i="5"/>
  <c r="O97" i="5"/>
  <c r="M97" i="5"/>
  <c r="K97" i="5"/>
  <c r="N97" i="5" s="1"/>
  <c r="I97" i="5"/>
  <c r="O96" i="5"/>
  <c r="M96" i="5"/>
  <c r="K96" i="5"/>
  <c r="N96" i="5" s="1"/>
  <c r="I96" i="5"/>
  <c r="O95" i="5"/>
  <c r="M95" i="5"/>
  <c r="K95" i="5"/>
  <c r="N95" i="5" s="1"/>
  <c r="I95" i="5"/>
  <c r="O94" i="5"/>
  <c r="M94" i="5"/>
  <c r="K94" i="5"/>
  <c r="N94" i="5" s="1"/>
  <c r="I94" i="5"/>
  <c r="O93" i="5"/>
  <c r="M93" i="5"/>
  <c r="K93" i="5"/>
  <c r="N93" i="5" s="1"/>
  <c r="I93" i="5"/>
  <c r="O92" i="5"/>
  <c r="M92" i="5"/>
  <c r="K92" i="5"/>
  <c r="N92" i="5" s="1"/>
  <c r="I92" i="5"/>
  <c r="O91" i="5"/>
  <c r="M91" i="5"/>
  <c r="K91" i="5"/>
  <c r="N91" i="5" s="1"/>
  <c r="I91" i="5"/>
  <c r="O90" i="5"/>
  <c r="M90" i="5"/>
  <c r="K90" i="5"/>
  <c r="N90" i="5" s="1"/>
  <c r="I90" i="5"/>
  <c r="O89" i="5"/>
  <c r="M89" i="5"/>
  <c r="K89" i="5"/>
  <c r="N89" i="5" s="1"/>
  <c r="I89" i="5"/>
  <c r="O88" i="5"/>
  <c r="M88" i="5"/>
  <c r="K88" i="5"/>
  <c r="N88" i="5" s="1"/>
  <c r="I88" i="5"/>
  <c r="O87" i="5"/>
  <c r="M87" i="5"/>
  <c r="K87" i="5"/>
  <c r="N87" i="5" s="1"/>
  <c r="I87" i="5"/>
  <c r="O86" i="5"/>
  <c r="M86" i="5"/>
  <c r="K86" i="5"/>
  <c r="N86" i="5" s="1"/>
  <c r="I86" i="5"/>
  <c r="O85" i="5"/>
  <c r="M85" i="5"/>
  <c r="K85" i="5"/>
  <c r="N85" i="5" s="1"/>
  <c r="I85" i="5"/>
  <c r="O84" i="5"/>
  <c r="M84" i="5"/>
  <c r="K84" i="5"/>
  <c r="N84" i="5" s="1"/>
  <c r="I84" i="5"/>
  <c r="I83" i="5" s="1"/>
  <c r="O83" i="5"/>
  <c r="D83" i="5"/>
  <c r="K83" i="5" s="1"/>
  <c r="O81" i="5"/>
  <c r="M81" i="5"/>
  <c r="K81" i="5"/>
  <c r="O80" i="5"/>
  <c r="M80" i="5"/>
  <c r="K80" i="5"/>
  <c r="O79" i="5"/>
  <c r="M79" i="5"/>
  <c r="K79" i="5"/>
  <c r="I79" i="5"/>
  <c r="O78" i="5"/>
  <c r="M78" i="5"/>
  <c r="K78" i="5"/>
  <c r="I78" i="5"/>
  <c r="O77" i="5"/>
  <c r="M77" i="5"/>
  <c r="K77" i="5"/>
  <c r="I77" i="5"/>
  <c r="O76" i="5"/>
  <c r="M76" i="5"/>
  <c r="K76" i="5"/>
  <c r="I76" i="5"/>
  <c r="O75" i="5"/>
  <c r="M75" i="5"/>
  <c r="K75" i="5"/>
  <c r="I75" i="5"/>
  <c r="O74" i="5"/>
  <c r="M74" i="5"/>
  <c r="K74" i="5"/>
  <c r="I74" i="5"/>
  <c r="O73" i="5"/>
  <c r="M73" i="5"/>
  <c r="K73" i="5"/>
  <c r="I73" i="5"/>
  <c r="O72" i="5"/>
  <c r="M72" i="5"/>
  <c r="K72" i="5"/>
  <c r="I72" i="5"/>
  <c r="O71" i="5"/>
  <c r="M71" i="5"/>
  <c r="K71" i="5"/>
  <c r="I71" i="5"/>
  <c r="O70" i="5"/>
  <c r="M70" i="5"/>
  <c r="K70" i="5"/>
  <c r="I70" i="5"/>
  <c r="O69" i="5"/>
  <c r="M69" i="5"/>
  <c r="K69" i="5"/>
  <c r="I69" i="5"/>
  <c r="I68" i="5" s="1"/>
  <c r="O68" i="5"/>
  <c r="D68" i="5"/>
  <c r="K68" i="5" s="1"/>
  <c r="O67" i="5"/>
  <c r="M67" i="5"/>
  <c r="K67" i="5"/>
  <c r="N67" i="5" s="1"/>
  <c r="I67" i="5"/>
  <c r="O66" i="5"/>
  <c r="M66" i="5"/>
  <c r="K66" i="5"/>
  <c r="I66" i="5"/>
  <c r="O65" i="5"/>
  <c r="M65" i="5"/>
  <c r="K65" i="5"/>
  <c r="I65" i="5"/>
  <c r="O64" i="5"/>
  <c r="M64" i="5"/>
  <c r="K64" i="5"/>
  <c r="I64" i="5"/>
  <c r="O63" i="5"/>
  <c r="M63" i="5"/>
  <c r="K63" i="5"/>
  <c r="I63" i="5"/>
  <c r="O62" i="5"/>
  <c r="M62" i="5"/>
  <c r="K62" i="5"/>
  <c r="I62" i="5"/>
  <c r="O61" i="5"/>
  <c r="M61" i="5"/>
  <c r="K61" i="5"/>
  <c r="I61" i="5"/>
  <c r="O60" i="5"/>
  <c r="M60" i="5"/>
  <c r="K60" i="5"/>
  <c r="I60" i="5"/>
  <c r="O59" i="5"/>
  <c r="M59" i="5"/>
  <c r="K59" i="5"/>
  <c r="I59" i="5"/>
  <c r="O58" i="5"/>
  <c r="M58" i="5"/>
  <c r="K58" i="5"/>
  <c r="I58" i="5"/>
  <c r="O57" i="5"/>
  <c r="M57" i="5"/>
  <c r="K57" i="5"/>
  <c r="I57" i="5"/>
  <c r="O56" i="5"/>
  <c r="M56" i="5"/>
  <c r="K56" i="5"/>
  <c r="I56" i="5"/>
  <c r="O55" i="5"/>
  <c r="M55" i="5"/>
  <c r="K55" i="5"/>
  <c r="I55" i="5"/>
  <c r="O54" i="5"/>
  <c r="M54" i="5"/>
  <c r="K54" i="5"/>
  <c r="I54" i="5"/>
  <c r="O53" i="5"/>
  <c r="M53" i="5"/>
  <c r="K53" i="5"/>
  <c r="I53" i="5"/>
  <c r="O52" i="5"/>
  <c r="M52" i="5"/>
  <c r="K52" i="5"/>
  <c r="I52" i="5"/>
  <c r="O51" i="5"/>
  <c r="M51" i="5"/>
  <c r="L51" i="5" s="1"/>
  <c r="K51" i="5"/>
  <c r="I51" i="5"/>
  <c r="O50" i="5"/>
  <c r="M50" i="5"/>
  <c r="L50" i="5" s="1"/>
  <c r="K50" i="5"/>
  <c r="I50" i="5"/>
  <c r="O49" i="5"/>
  <c r="M49" i="5"/>
  <c r="L49" i="5" s="1"/>
  <c r="K49" i="5"/>
  <c r="I49" i="5"/>
  <c r="I48" i="5" s="1"/>
  <c r="O48" i="5"/>
  <c r="D48" i="5"/>
  <c r="K48" i="5" s="1"/>
  <c r="O47" i="5"/>
  <c r="M47" i="5"/>
  <c r="K47" i="5"/>
  <c r="I47" i="5"/>
  <c r="O46" i="5"/>
  <c r="M46" i="5"/>
  <c r="K46" i="5"/>
  <c r="I46" i="5"/>
  <c r="O45" i="5"/>
  <c r="M45" i="5"/>
  <c r="K45" i="5"/>
  <c r="I45" i="5"/>
  <c r="O44" i="5"/>
  <c r="M44" i="5"/>
  <c r="K44" i="5"/>
  <c r="I44" i="5"/>
  <c r="O43" i="5"/>
  <c r="M43" i="5"/>
  <c r="K43" i="5"/>
  <c r="I43" i="5"/>
  <c r="O42" i="5"/>
  <c r="M42" i="5"/>
  <c r="K42" i="5"/>
  <c r="I42" i="5"/>
  <c r="O41" i="5"/>
  <c r="M41" i="5"/>
  <c r="K41" i="5"/>
  <c r="I41" i="5"/>
  <c r="O40" i="5"/>
  <c r="M40" i="5"/>
  <c r="K40" i="5"/>
  <c r="I40" i="5"/>
  <c r="O39" i="5"/>
  <c r="M39" i="5"/>
  <c r="K39" i="5"/>
  <c r="I39" i="5"/>
  <c r="O38" i="5"/>
  <c r="M38" i="5"/>
  <c r="K38" i="5"/>
  <c r="I38" i="5"/>
  <c r="O37" i="5"/>
  <c r="M37" i="5"/>
  <c r="K37" i="5"/>
  <c r="I37" i="5"/>
  <c r="O36" i="5"/>
  <c r="M36" i="5"/>
  <c r="K36" i="5"/>
  <c r="I36" i="5"/>
  <c r="O35" i="5"/>
  <c r="M35" i="5"/>
  <c r="K35" i="5"/>
  <c r="I35" i="5"/>
  <c r="O34" i="5"/>
  <c r="M34" i="5"/>
  <c r="K34" i="5"/>
  <c r="I34" i="5"/>
  <c r="O33" i="5"/>
  <c r="M33" i="5"/>
  <c r="K33" i="5"/>
  <c r="I33" i="5"/>
  <c r="O32" i="5"/>
  <c r="M32" i="5"/>
  <c r="K32" i="5"/>
  <c r="I32" i="5"/>
  <c r="O31" i="5"/>
  <c r="M31" i="5"/>
  <c r="K31" i="5"/>
  <c r="I31" i="5"/>
  <c r="I30" i="5" s="1"/>
  <c r="O30" i="5"/>
  <c r="D30" i="5"/>
  <c r="K30" i="5" s="1"/>
  <c r="O29" i="5"/>
  <c r="M29" i="5"/>
  <c r="K29" i="5"/>
  <c r="I29" i="5"/>
  <c r="O28" i="5"/>
  <c r="M28" i="5"/>
  <c r="K28" i="5"/>
  <c r="N28" i="5" s="1"/>
  <c r="I28" i="5"/>
  <c r="O27" i="5"/>
  <c r="M27" i="5"/>
  <c r="K27" i="5"/>
  <c r="N27" i="5" s="1"/>
  <c r="I27" i="5"/>
  <c r="O26" i="5"/>
  <c r="M26" i="5"/>
  <c r="K26" i="5"/>
  <c r="N26" i="5" s="1"/>
  <c r="I26" i="5"/>
  <c r="O25" i="5"/>
  <c r="M25" i="5"/>
  <c r="K25" i="5"/>
  <c r="N25" i="5" s="1"/>
  <c r="I25" i="5"/>
  <c r="O24" i="5"/>
  <c r="M24" i="5"/>
  <c r="K24" i="5"/>
  <c r="N24" i="5" s="1"/>
  <c r="I24" i="5"/>
  <c r="O23" i="5"/>
  <c r="M23" i="5"/>
  <c r="K23" i="5"/>
  <c r="N23" i="5" s="1"/>
  <c r="I23" i="5"/>
  <c r="O22" i="5"/>
  <c r="M22" i="5"/>
  <c r="K22" i="5"/>
  <c r="N22" i="5" s="1"/>
  <c r="I22" i="5"/>
  <c r="O21" i="5"/>
  <c r="M21" i="5"/>
  <c r="K21" i="5"/>
  <c r="N21" i="5" s="1"/>
  <c r="I21" i="5"/>
  <c r="O20" i="5"/>
  <c r="M20" i="5"/>
  <c r="K20" i="5"/>
  <c r="N20" i="5" s="1"/>
  <c r="I20" i="5"/>
  <c r="O19" i="5"/>
  <c r="M19" i="5"/>
  <c r="K19" i="5"/>
  <c r="N19" i="5" s="1"/>
  <c r="I19" i="5"/>
  <c r="O18" i="5"/>
  <c r="M18" i="5"/>
  <c r="K18" i="5"/>
  <c r="N18" i="5" s="1"/>
  <c r="I18" i="5"/>
  <c r="I17" i="5" s="1"/>
  <c r="O17" i="5"/>
  <c r="D17" i="5"/>
  <c r="K17" i="5" s="1"/>
  <c r="O16" i="5"/>
  <c r="M16" i="5"/>
  <c r="K16" i="5"/>
  <c r="I16" i="5"/>
  <c r="O15" i="5"/>
  <c r="M15" i="5"/>
  <c r="K15" i="5"/>
  <c r="I15" i="5"/>
  <c r="O14" i="5"/>
  <c r="M14" i="5"/>
  <c r="K14" i="5"/>
  <c r="I14" i="5"/>
  <c r="O13" i="5"/>
  <c r="M13" i="5"/>
  <c r="K13" i="5"/>
  <c r="I13" i="5"/>
  <c r="O12" i="5"/>
  <c r="M12" i="5"/>
  <c r="K12" i="5"/>
  <c r="I12" i="5"/>
  <c r="O11" i="5"/>
  <c r="M11" i="5"/>
  <c r="K11" i="5"/>
  <c r="I11" i="5"/>
  <c r="O10" i="5"/>
  <c r="M10" i="5"/>
  <c r="K10" i="5"/>
  <c r="I10" i="5"/>
  <c r="O9" i="5"/>
  <c r="M9" i="5"/>
  <c r="K9" i="5"/>
  <c r="I9" i="5"/>
  <c r="I8" i="5" s="1"/>
  <c r="O8" i="5"/>
  <c r="D8" i="5"/>
  <c r="K8" i="5" s="1"/>
  <c r="O7" i="5"/>
  <c r="M7" i="5"/>
  <c r="K7" i="5"/>
  <c r="O6" i="5"/>
  <c r="O80" i="4"/>
  <c r="M80" i="4"/>
  <c r="K80" i="4"/>
  <c r="O89" i="4"/>
  <c r="M89" i="4"/>
  <c r="K89" i="4"/>
  <c r="D17" i="4"/>
  <c r="O6" i="4"/>
  <c r="I79" i="4"/>
  <c r="I78" i="4"/>
  <c r="I68" i="4" s="1"/>
  <c r="I77" i="4"/>
  <c r="I76" i="4"/>
  <c r="I75" i="4"/>
  <c r="I74" i="4"/>
  <c r="I73" i="4"/>
  <c r="I72" i="4"/>
  <c r="I71" i="4"/>
  <c r="I70" i="4"/>
  <c r="I69" i="4"/>
  <c r="D115" i="4"/>
  <c r="K115" i="4" s="1"/>
  <c r="D83" i="4"/>
  <c r="D68" i="4"/>
  <c r="D48" i="4"/>
  <c r="D30" i="4"/>
  <c r="D8" i="4"/>
  <c r="O123" i="4"/>
  <c r="M123" i="4"/>
  <c r="K123" i="4"/>
  <c r="I123" i="4"/>
  <c r="O122" i="4"/>
  <c r="M122" i="4"/>
  <c r="K122" i="4"/>
  <c r="I122" i="4"/>
  <c r="O121" i="4"/>
  <c r="M121" i="4"/>
  <c r="K121" i="4"/>
  <c r="I121" i="4"/>
  <c r="O120" i="4"/>
  <c r="M120" i="4"/>
  <c r="K120" i="4"/>
  <c r="I120" i="4"/>
  <c r="O119" i="4"/>
  <c r="M119" i="4"/>
  <c r="K119" i="4"/>
  <c r="I119" i="4"/>
  <c r="O118" i="4"/>
  <c r="M118" i="4"/>
  <c r="K118" i="4"/>
  <c r="I118" i="4"/>
  <c r="O117" i="4"/>
  <c r="M117" i="4"/>
  <c r="K117" i="4"/>
  <c r="I117" i="4"/>
  <c r="O116" i="4"/>
  <c r="M116" i="4"/>
  <c r="K116" i="4"/>
  <c r="I116" i="4"/>
  <c r="I115" i="4" s="1"/>
  <c r="O115" i="4"/>
  <c r="O112" i="4"/>
  <c r="M112" i="4"/>
  <c r="K112" i="4"/>
  <c r="O111" i="4"/>
  <c r="M111" i="4"/>
  <c r="K111" i="4"/>
  <c r="O110" i="4"/>
  <c r="M110" i="4"/>
  <c r="K110" i="4"/>
  <c r="O109" i="4"/>
  <c r="M109" i="4"/>
  <c r="K109" i="4"/>
  <c r="O108" i="4"/>
  <c r="M108" i="4"/>
  <c r="K108" i="4"/>
  <c r="O107" i="4"/>
  <c r="M107" i="4"/>
  <c r="K107" i="4"/>
  <c r="O106" i="4"/>
  <c r="M106" i="4"/>
  <c r="K106" i="4"/>
  <c r="O105" i="4"/>
  <c r="M105" i="4"/>
  <c r="K105" i="4"/>
  <c r="O104" i="4"/>
  <c r="M104" i="4"/>
  <c r="K104" i="4"/>
  <c r="O103" i="4"/>
  <c r="M103" i="4"/>
  <c r="K103" i="4"/>
  <c r="O102" i="4"/>
  <c r="M102" i="4"/>
  <c r="K102" i="4"/>
  <c r="O101" i="4"/>
  <c r="M101" i="4"/>
  <c r="K101" i="4"/>
  <c r="O100" i="4"/>
  <c r="M100" i="4"/>
  <c r="K100" i="4"/>
  <c r="O99" i="4"/>
  <c r="M99" i="4"/>
  <c r="K99" i="4"/>
  <c r="O98" i="4"/>
  <c r="M98" i="4"/>
  <c r="K98" i="4"/>
  <c r="O97" i="4"/>
  <c r="M97" i="4"/>
  <c r="K97" i="4"/>
  <c r="O96" i="4"/>
  <c r="M96" i="4"/>
  <c r="K96" i="4"/>
  <c r="O95" i="4"/>
  <c r="M95" i="4"/>
  <c r="K95" i="4"/>
  <c r="O94" i="4"/>
  <c r="M94" i="4"/>
  <c r="K94" i="4"/>
  <c r="O93" i="4"/>
  <c r="M93" i="4"/>
  <c r="K93" i="4"/>
  <c r="O92" i="4"/>
  <c r="M92" i="4"/>
  <c r="K92" i="4"/>
  <c r="O91" i="4"/>
  <c r="M91" i="4"/>
  <c r="K91" i="4"/>
  <c r="O90" i="4"/>
  <c r="M90" i="4"/>
  <c r="K90" i="4"/>
  <c r="O88" i="4"/>
  <c r="M88" i="4"/>
  <c r="K88" i="4"/>
  <c r="I88" i="4"/>
  <c r="O87" i="4"/>
  <c r="M87" i="4"/>
  <c r="K87" i="4"/>
  <c r="I87" i="4"/>
  <c r="O86" i="4"/>
  <c r="M86" i="4"/>
  <c r="K86" i="4"/>
  <c r="I86" i="4"/>
  <c r="O85" i="4"/>
  <c r="M85" i="4"/>
  <c r="K85" i="4"/>
  <c r="I85" i="4"/>
  <c r="O84" i="4"/>
  <c r="M84" i="4"/>
  <c r="K84" i="4"/>
  <c r="I84" i="4"/>
  <c r="K83" i="4"/>
  <c r="O83" i="4"/>
  <c r="O81" i="4"/>
  <c r="M81" i="4"/>
  <c r="K81" i="4"/>
  <c r="O79" i="4"/>
  <c r="M79" i="4"/>
  <c r="K79" i="4"/>
  <c r="O78" i="4"/>
  <c r="M78" i="4"/>
  <c r="K78" i="4"/>
  <c r="O77" i="4"/>
  <c r="M77" i="4"/>
  <c r="K77" i="4"/>
  <c r="O76" i="4"/>
  <c r="M76" i="4"/>
  <c r="K76" i="4"/>
  <c r="O75" i="4"/>
  <c r="M75" i="4"/>
  <c r="K75" i="4"/>
  <c r="O74" i="4"/>
  <c r="M74" i="4"/>
  <c r="K74" i="4"/>
  <c r="O73" i="4"/>
  <c r="M73" i="4"/>
  <c r="K73" i="4"/>
  <c r="O72" i="4"/>
  <c r="M72" i="4"/>
  <c r="K72" i="4"/>
  <c r="O71" i="4"/>
  <c r="M71" i="4"/>
  <c r="K71" i="4"/>
  <c r="O70" i="4"/>
  <c r="M70" i="4"/>
  <c r="K70" i="4"/>
  <c r="O69" i="4"/>
  <c r="M69" i="4"/>
  <c r="K69" i="4"/>
  <c r="K68" i="4"/>
  <c r="O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9" i="4"/>
  <c r="M59" i="4"/>
  <c r="K59" i="4"/>
  <c r="I59" i="4"/>
  <c r="O58" i="4"/>
  <c r="M58" i="4"/>
  <c r="K58" i="4"/>
  <c r="I58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O52" i="4"/>
  <c r="M52" i="4"/>
  <c r="K52" i="4"/>
  <c r="I52" i="4"/>
  <c r="O51" i="4"/>
  <c r="M51" i="4"/>
  <c r="K51" i="4"/>
  <c r="I51" i="4"/>
  <c r="O50" i="4"/>
  <c r="M50" i="4"/>
  <c r="K50" i="4"/>
  <c r="I50" i="4"/>
  <c r="O49" i="4"/>
  <c r="M49" i="4"/>
  <c r="K49" i="4"/>
  <c r="I49" i="4"/>
  <c r="K48" i="4"/>
  <c r="O48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2" i="4"/>
  <c r="M42" i="4"/>
  <c r="K42" i="4"/>
  <c r="I42" i="4"/>
  <c r="O41" i="4"/>
  <c r="M41" i="4"/>
  <c r="K41" i="4"/>
  <c r="I41" i="4"/>
  <c r="O40" i="4"/>
  <c r="M40" i="4"/>
  <c r="K40" i="4"/>
  <c r="I40" i="4"/>
  <c r="O39" i="4"/>
  <c r="M39" i="4"/>
  <c r="K39" i="4"/>
  <c r="I39" i="4"/>
  <c r="O38" i="4"/>
  <c r="M38" i="4"/>
  <c r="K38" i="4"/>
  <c r="I38" i="4"/>
  <c r="O37" i="4"/>
  <c r="M37" i="4"/>
  <c r="K37" i="4"/>
  <c r="I37" i="4"/>
  <c r="O36" i="4"/>
  <c r="M36" i="4"/>
  <c r="K36" i="4"/>
  <c r="I36" i="4"/>
  <c r="O35" i="4"/>
  <c r="M35" i="4"/>
  <c r="K35" i="4"/>
  <c r="I35" i="4"/>
  <c r="O34" i="4"/>
  <c r="M34" i="4"/>
  <c r="K34" i="4"/>
  <c r="I34" i="4"/>
  <c r="O33" i="4"/>
  <c r="M33" i="4"/>
  <c r="K33" i="4"/>
  <c r="I33" i="4"/>
  <c r="O32" i="4"/>
  <c r="M32" i="4"/>
  <c r="K32" i="4"/>
  <c r="I32" i="4"/>
  <c r="O31" i="4"/>
  <c r="M31" i="4"/>
  <c r="K31" i="4"/>
  <c r="I31" i="4"/>
  <c r="K30" i="4"/>
  <c r="O30" i="4"/>
  <c r="O29" i="4"/>
  <c r="M29" i="4"/>
  <c r="K29" i="4"/>
  <c r="I29" i="4"/>
  <c r="O28" i="4"/>
  <c r="M28" i="4"/>
  <c r="K28" i="4"/>
  <c r="I28" i="4"/>
  <c r="O27" i="4"/>
  <c r="M27" i="4"/>
  <c r="K27" i="4"/>
  <c r="I27" i="4"/>
  <c r="O26" i="4"/>
  <c r="M26" i="4"/>
  <c r="K26" i="4"/>
  <c r="I26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I21" i="4"/>
  <c r="O20" i="4"/>
  <c r="M20" i="4"/>
  <c r="K20" i="4"/>
  <c r="I20" i="4"/>
  <c r="O19" i="4"/>
  <c r="M19" i="4"/>
  <c r="K19" i="4"/>
  <c r="I19" i="4"/>
  <c r="O18" i="4"/>
  <c r="M18" i="4"/>
  <c r="K18" i="4"/>
  <c r="I18" i="4"/>
  <c r="O17" i="4"/>
  <c r="O16" i="4"/>
  <c r="M16" i="4"/>
  <c r="K16" i="4"/>
  <c r="I16" i="4"/>
  <c r="O15" i="4"/>
  <c r="M15" i="4"/>
  <c r="K15" i="4"/>
  <c r="I15" i="4"/>
  <c r="O14" i="4"/>
  <c r="M14" i="4"/>
  <c r="K14" i="4"/>
  <c r="I14" i="4"/>
  <c r="O13" i="4"/>
  <c r="M13" i="4"/>
  <c r="K13" i="4"/>
  <c r="I13" i="4"/>
  <c r="O12" i="4"/>
  <c r="M12" i="4"/>
  <c r="K12" i="4"/>
  <c r="I12" i="4"/>
  <c r="O11" i="4"/>
  <c r="M11" i="4"/>
  <c r="K11" i="4"/>
  <c r="I11" i="4"/>
  <c r="O10" i="4"/>
  <c r="M10" i="4"/>
  <c r="K10" i="4"/>
  <c r="I10" i="4"/>
  <c r="O9" i="4"/>
  <c r="M9" i="4"/>
  <c r="K9" i="4"/>
  <c r="I9" i="4"/>
  <c r="I8" i="4" s="1"/>
  <c r="K8" i="4"/>
  <c r="O8" i="4"/>
  <c r="O7" i="4"/>
  <c r="M7" i="4"/>
  <c r="K7" i="4"/>
  <c r="I7" i="4"/>
  <c r="I125" i="5" l="1"/>
  <c r="I48" i="4"/>
  <c r="I30" i="4"/>
  <c r="I17" i="4"/>
  <c r="I125" i="4"/>
  <c r="M30" i="4"/>
  <c r="L89" i="4"/>
  <c r="L80" i="4"/>
  <c r="N89" i="4"/>
  <c r="N80" i="4"/>
  <c r="L52" i="5"/>
  <c r="L53" i="5"/>
  <c r="L54" i="5"/>
  <c r="L55" i="5"/>
  <c r="L56" i="5"/>
  <c r="L57" i="5"/>
  <c r="L58" i="5"/>
  <c r="L59" i="5"/>
  <c r="L60" i="5"/>
  <c r="L7" i="5"/>
  <c r="I115" i="5"/>
  <c r="M115" i="5"/>
  <c r="N7" i="5"/>
  <c r="L61" i="5"/>
  <c r="L62" i="5"/>
  <c r="L63" i="5"/>
  <c r="L64" i="5"/>
  <c r="L65" i="5"/>
  <c r="L66" i="5"/>
  <c r="L67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N110" i="5"/>
  <c r="N111" i="5"/>
  <c r="M68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18" i="5"/>
  <c r="L19" i="5"/>
  <c r="L20" i="5"/>
  <c r="L21" i="5"/>
  <c r="L22" i="5"/>
  <c r="L23" i="5"/>
  <c r="L24" i="5"/>
  <c r="L25" i="5"/>
  <c r="L26" i="5"/>
  <c r="L27" i="5"/>
  <c r="L28" i="5"/>
  <c r="L29" i="5"/>
  <c r="N29" i="5"/>
  <c r="M8" i="5"/>
  <c r="L116" i="5"/>
  <c r="L117" i="5"/>
  <c r="L118" i="5"/>
  <c r="L119" i="5"/>
  <c r="L120" i="5"/>
  <c r="L121" i="5"/>
  <c r="L122" i="5"/>
  <c r="L123" i="5"/>
  <c r="N116" i="5"/>
  <c r="N117" i="5"/>
  <c r="N118" i="5"/>
  <c r="N119" i="5"/>
  <c r="N120" i="5"/>
  <c r="N121" i="5"/>
  <c r="N122" i="5"/>
  <c r="N123" i="5"/>
  <c r="M83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M48" i="5"/>
  <c r="M30" i="5"/>
  <c r="N31" i="5"/>
  <c r="N32" i="5"/>
  <c r="N33" i="5"/>
  <c r="N34" i="5"/>
  <c r="N35" i="5"/>
  <c r="L47" i="5"/>
  <c r="N17" i="5"/>
  <c r="M6" i="5"/>
  <c r="M17" i="5"/>
  <c r="L9" i="5"/>
  <c r="L10" i="5"/>
  <c r="L11" i="5"/>
  <c r="L12" i="5"/>
  <c r="L13" i="5"/>
  <c r="L14" i="5"/>
  <c r="L15" i="5"/>
  <c r="L16" i="5"/>
  <c r="N9" i="5"/>
  <c r="N10" i="5"/>
  <c r="N11" i="5"/>
  <c r="N12" i="5"/>
  <c r="N13" i="5"/>
  <c r="N14" i="5"/>
  <c r="N15" i="5"/>
  <c r="N16" i="5"/>
  <c r="D6" i="5"/>
  <c r="K6" i="5" s="1"/>
  <c r="N36" i="5"/>
  <c r="N37" i="5"/>
  <c r="N38" i="5"/>
  <c r="N39" i="5"/>
  <c r="N40" i="5"/>
  <c r="N41" i="5"/>
  <c r="N42" i="5"/>
  <c r="N43" i="5"/>
  <c r="N44" i="5"/>
  <c r="N45" i="5"/>
  <c r="N46" i="5"/>
  <c r="N47" i="5"/>
  <c r="M6" i="4"/>
  <c r="L84" i="4"/>
  <c r="L85" i="4"/>
  <c r="M68" i="4"/>
  <c r="M83" i="4"/>
  <c r="N84" i="4"/>
  <c r="I83" i="4"/>
  <c r="L71" i="4"/>
  <c r="L73" i="4"/>
  <c r="L75" i="4"/>
  <c r="L77" i="4"/>
  <c r="L79" i="4"/>
  <c r="L81" i="4"/>
  <c r="N71" i="4"/>
  <c r="L72" i="4"/>
  <c r="N73" i="4"/>
  <c r="L74" i="4"/>
  <c r="N75" i="4"/>
  <c r="L76" i="4"/>
  <c r="N77" i="4"/>
  <c r="L78" i="4"/>
  <c r="N79" i="4"/>
  <c r="N81" i="4"/>
  <c r="N85" i="4"/>
  <c r="L86" i="4"/>
  <c r="L87" i="4"/>
  <c r="L88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6" i="4"/>
  <c r="L117" i="4"/>
  <c r="L118" i="4"/>
  <c r="L119" i="4"/>
  <c r="L120" i="4"/>
  <c r="L121" i="4"/>
  <c r="L122" i="4"/>
  <c r="L123" i="4"/>
  <c r="N86" i="4"/>
  <c r="N87" i="4"/>
  <c r="N88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6" i="4"/>
  <c r="N117" i="4"/>
  <c r="N118" i="4"/>
  <c r="N119" i="4"/>
  <c r="N120" i="4"/>
  <c r="N121" i="4"/>
  <c r="N122" i="4"/>
  <c r="N123" i="4"/>
  <c r="D6" i="4"/>
  <c r="K6" i="4" s="1"/>
  <c r="L69" i="4"/>
  <c r="K17" i="4"/>
  <c r="N22" i="4"/>
  <c r="N26" i="4"/>
  <c r="L31" i="4"/>
  <c r="L32" i="4"/>
  <c r="L33" i="4"/>
  <c r="L34" i="4"/>
  <c r="N69" i="4"/>
  <c r="L70" i="4"/>
  <c r="N10" i="4"/>
  <c r="M115" i="4"/>
  <c r="N70" i="4"/>
  <c r="N72" i="4"/>
  <c r="N74" i="4"/>
  <c r="N76" i="4"/>
  <c r="N78" i="4"/>
  <c r="M48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31" i="4"/>
  <c r="N32" i="4"/>
  <c r="N33" i="4"/>
  <c r="N34" i="4"/>
  <c r="N18" i="4"/>
  <c r="N19" i="4"/>
  <c r="N21" i="4"/>
  <c r="N23" i="4"/>
  <c r="N24" i="4"/>
  <c r="N25" i="4"/>
  <c r="N27" i="4"/>
  <c r="N28" i="4"/>
  <c r="N29" i="4"/>
  <c r="L18" i="4"/>
  <c r="L19" i="4"/>
  <c r="L20" i="4"/>
  <c r="L21" i="4"/>
  <c r="L22" i="4"/>
  <c r="L23" i="4"/>
  <c r="L24" i="4"/>
  <c r="L25" i="4"/>
  <c r="L26" i="4"/>
  <c r="L27" i="4"/>
  <c r="L28" i="4"/>
  <c r="L29" i="4"/>
  <c r="N20" i="4"/>
  <c r="N9" i="4"/>
  <c r="N11" i="4"/>
  <c r="N12" i="4"/>
  <c r="N13" i="4"/>
  <c r="N14" i="4"/>
  <c r="N15" i="4"/>
  <c r="N16" i="4"/>
  <c r="L9" i="4"/>
  <c r="L10" i="4"/>
  <c r="L11" i="4"/>
  <c r="L12" i="4"/>
  <c r="L13" i="4"/>
  <c r="L14" i="4"/>
  <c r="L15" i="4"/>
  <c r="L16" i="4"/>
  <c r="N7" i="4"/>
  <c r="L7" i="4"/>
  <c r="M17" i="4"/>
  <c r="M8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9" i="4"/>
  <c r="L50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9" i="4"/>
  <c r="N50" i="4"/>
  <c r="N48" i="5" l="1"/>
  <c r="N83" i="4"/>
  <c r="L30" i="5"/>
  <c r="N83" i="5"/>
  <c r="L48" i="5"/>
  <c r="L83" i="5"/>
  <c r="L17" i="5"/>
  <c r="L8" i="5"/>
  <c r="N115" i="5"/>
  <c r="L115" i="5"/>
  <c r="L68" i="5"/>
  <c r="N68" i="5"/>
  <c r="N30" i="5"/>
  <c r="N8" i="5"/>
  <c r="L68" i="4"/>
  <c r="N115" i="4"/>
  <c r="L115" i="4"/>
  <c r="L83" i="4"/>
  <c r="N68" i="4"/>
  <c r="L30" i="4"/>
  <c r="N30" i="4"/>
  <c r="N17" i="4"/>
  <c r="L17" i="4"/>
  <c r="L8" i="4"/>
  <c r="N8" i="4"/>
  <c r="N48" i="4"/>
  <c r="L48" i="4"/>
  <c r="O110" i="3"/>
  <c r="N124" i="3"/>
  <c r="N123" i="3"/>
  <c r="N122" i="3"/>
  <c r="N121" i="3"/>
  <c r="N114" i="3"/>
  <c r="N112" i="3"/>
  <c r="N111" i="3"/>
  <c r="N110" i="3"/>
  <c r="N109" i="3"/>
  <c r="N108" i="3"/>
  <c r="N106" i="3"/>
  <c r="N104" i="3"/>
  <c r="N102" i="3"/>
  <c r="N97" i="3"/>
  <c r="N96" i="3"/>
  <c r="N94" i="3"/>
  <c r="N93" i="3"/>
  <c r="N92" i="3"/>
  <c r="N91" i="3"/>
  <c r="N90" i="3"/>
  <c r="N84" i="3"/>
  <c r="N78" i="3"/>
  <c r="N77" i="3"/>
  <c r="N76" i="3"/>
  <c r="N73" i="3"/>
  <c r="N72" i="3"/>
  <c r="N70" i="3"/>
  <c r="N67" i="3"/>
  <c r="N66" i="3"/>
  <c r="N65" i="3"/>
  <c r="N64" i="3"/>
  <c r="N62" i="3"/>
  <c r="N57" i="3"/>
  <c r="N54" i="3"/>
  <c r="N53" i="3"/>
  <c r="N51" i="3"/>
  <c r="N49" i="3"/>
  <c r="N46" i="3"/>
  <c r="N43" i="3"/>
  <c r="N41" i="3"/>
  <c r="N37" i="3"/>
  <c r="N35" i="3"/>
  <c r="N34" i="3"/>
  <c r="N33" i="3"/>
  <c r="N31" i="3"/>
  <c r="N26" i="3"/>
  <c r="N25" i="3"/>
  <c r="N23" i="3"/>
  <c r="N21" i="3"/>
  <c r="N16" i="3"/>
  <c r="N15" i="3"/>
  <c r="N12" i="3"/>
  <c r="N124" i="2"/>
  <c r="N123" i="2"/>
  <c r="N122" i="2"/>
  <c r="N119" i="2"/>
  <c r="N117" i="2"/>
  <c r="N114" i="2"/>
  <c r="N113" i="2"/>
  <c r="N112" i="2"/>
  <c r="N111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0" i="2"/>
  <c r="N89" i="2"/>
  <c r="N88" i="2"/>
  <c r="N87" i="2"/>
  <c r="N86" i="2"/>
  <c r="N85" i="2"/>
  <c r="N84" i="2"/>
  <c r="N80" i="2"/>
  <c r="N79" i="2"/>
  <c r="N78" i="2"/>
  <c r="N77" i="2"/>
  <c r="N76" i="2"/>
  <c r="N75" i="2"/>
  <c r="N74" i="2"/>
  <c r="N72" i="2"/>
  <c r="N70" i="2"/>
  <c r="N66" i="2"/>
  <c r="N65" i="2"/>
  <c r="N64" i="2"/>
  <c r="N63" i="2"/>
  <c r="N62" i="2"/>
  <c r="N61" i="2"/>
  <c r="N60" i="2"/>
  <c r="N59" i="2"/>
  <c r="N58" i="2"/>
  <c r="N57" i="2"/>
  <c r="N53" i="2"/>
  <c r="N52" i="2"/>
  <c r="N49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29" i="2"/>
  <c r="N28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11" i="2"/>
  <c r="N10" i="2"/>
  <c r="N9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30" i="2"/>
  <c r="I17" i="2"/>
  <c r="D6" i="2"/>
  <c r="I48" i="2" l="1"/>
  <c r="L6" i="5"/>
  <c r="N6" i="5"/>
  <c r="N6" i="4"/>
  <c r="L6" i="4"/>
  <c r="D8" i="3"/>
  <c r="O8" i="3"/>
  <c r="I11" i="3"/>
  <c r="I12" i="3"/>
  <c r="I13" i="3"/>
  <c r="I15" i="3"/>
  <c r="I16" i="3"/>
  <c r="D17" i="3"/>
  <c r="I21" i="3"/>
  <c r="I23" i="3"/>
  <c r="I25" i="3"/>
  <c r="I26" i="3"/>
  <c r="D30" i="3"/>
  <c r="I31" i="3"/>
  <c r="I33" i="3"/>
  <c r="I34" i="3"/>
  <c r="I35" i="3"/>
  <c r="I37" i="3"/>
  <c r="I41" i="3"/>
  <c r="I43" i="3"/>
  <c r="I46" i="3"/>
  <c r="D48" i="3"/>
  <c r="O48" i="3"/>
  <c r="I49" i="3"/>
  <c r="I51" i="3"/>
  <c r="I53" i="3"/>
  <c r="I54" i="3"/>
  <c r="I57" i="3"/>
  <c r="I58" i="3"/>
  <c r="I62" i="3"/>
  <c r="I64" i="3"/>
  <c r="I65" i="3"/>
  <c r="I66" i="3"/>
  <c r="I67" i="3"/>
  <c r="D68" i="3"/>
  <c r="O68" i="3"/>
  <c r="I69" i="3"/>
  <c r="I70" i="3"/>
  <c r="I72" i="3"/>
  <c r="I73" i="3"/>
  <c r="I76" i="3"/>
  <c r="I77" i="3"/>
  <c r="I78" i="3"/>
  <c r="D83" i="3"/>
  <c r="K83" i="3" s="1"/>
  <c r="O83" i="3"/>
  <c r="I84" i="3"/>
  <c r="I90" i="3"/>
  <c r="I91" i="3"/>
  <c r="I92" i="3"/>
  <c r="I93" i="3"/>
  <c r="I94" i="3"/>
  <c r="I96" i="3"/>
  <c r="I97" i="3"/>
  <c r="I102" i="3"/>
  <c r="I104" i="3"/>
  <c r="I106" i="3"/>
  <c r="I108" i="3"/>
  <c r="I109" i="3"/>
  <c r="I110" i="3"/>
  <c r="I111" i="3"/>
  <c r="I112" i="3"/>
  <c r="I113" i="3"/>
  <c r="I114" i="3"/>
  <c r="D115" i="3"/>
  <c r="I121" i="3"/>
  <c r="I122" i="3"/>
  <c r="I123" i="3"/>
  <c r="I124" i="3"/>
  <c r="O124" i="3"/>
  <c r="M124" i="3"/>
  <c r="K124" i="3"/>
  <c r="O123" i="3"/>
  <c r="M123" i="3"/>
  <c r="K123" i="3"/>
  <c r="O122" i="3"/>
  <c r="M122" i="3"/>
  <c r="K122" i="3"/>
  <c r="O121" i="3"/>
  <c r="M121" i="3"/>
  <c r="K121" i="3"/>
  <c r="O115" i="3"/>
  <c r="K115" i="3"/>
  <c r="O114" i="3"/>
  <c r="M114" i="3"/>
  <c r="K114" i="3"/>
  <c r="O113" i="3"/>
  <c r="N113" i="3" s="1"/>
  <c r="M113" i="3"/>
  <c r="K113" i="3"/>
  <c r="O112" i="3"/>
  <c r="M112" i="3"/>
  <c r="K112" i="3"/>
  <c r="O111" i="3"/>
  <c r="M111" i="3"/>
  <c r="K111" i="3"/>
  <c r="M110" i="3"/>
  <c r="L110" i="3" s="1"/>
  <c r="O109" i="3"/>
  <c r="M109" i="3"/>
  <c r="K109" i="3"/>
  <c r="O108" i="3"/>
  <c r="M108" i="3"/>
  <c r="K108" i="3"/>
  <c r="O106" i="3"/>
  <c r="M106" i="3"/>
  <c r="K106" i="3"/>
  <c r="O104" i="3"/>
  <c r="M104" i="3"/>
  <c r="K104" i="3"/>
  <c r="O102" i="3"/>
  <c r="M102" i="3"/>
  <c r="K102" i="3"/>
  <c r="O97" i="3"/>
  <c r="M97" i="3"/>
  <c r="K97" i="3"/>
  <c r="O96" i="3"/>
  <c r="M96" i="3"/>
  <c r="K96" i="3"/>
  <c r="O94" i="3"/>
  <c r="M94" i="3"/>
  <c r="K94" i="3"/>
  <c r="O93" i="3"/>
  <c r="M93" i="3"/>
  <c r="K93" i="3"/>
  <c r="O92" i="3"/>
  <c r="M92" i="3"/>
  <c r="K92" i="3"/>
  <c r="O91" i="3"/>
  <c r="M91" i="3"/>
  <c r="K91" i="3"/>
  <c r="O90" i="3"/>
  <c r="M90" i="3"/>
  <c r="K90" i="3"/>
  <c r="O84" i="3"/>
  <c r="M84" i="3"/>
  <c r="K84" i="3"/>
  <c r="O78" i="3"/>
  <c r="M78" i="3"/>
  <c r="K78" i="3"/>
  <c r="O77" i="3"/>
  <c r="M77" i="3"/>
  <c r="L77" i="3"/>
  <c r="K77" i="3"/>
  <c r="O76" i="3"/>
  <c r="M76" i="3"/>
  <c r="K76" i="3"/>
  <c r="O73" i="3"/>
  <c r="M73" i="3"/>
  <c r="L73" i="3"/>
  <c r="K73" i="3"/>
  <c r="O72" i="3"/>
  <c r="M72" i="3"/>
  <c r="K72" i="3"/>
  <c r="O70" i="3"/>
  <c r="M70" i="3"/>
  <c r="K70" i="3"/>
  <c r="O69" i="3"/>
  <c r="N69" i="3" s="1"/>
  <c r="M69" i="3"/>
  <c r="L69" i="3" s="1"/>
  <c r="K69" i="3"/>
  <c r="K68" i="3"/>
  <c r="O67" i="3"/>
  <c r="M67" i="3"/>
  <c r="K67" i="3"/>
  <c r="O66" i="3"/>
  <c r="M66" i="3"/>
  <c r="K66" i="3"/>
  <c r="O65" i="3"/>
  <c r="M65" i="3"/>
  <c r="K65" i="3"/>
  <c r="O64" i="3"/>
  <c r="M64" i="3"/>
  <c r="K64" i="3"/>
  <c r="O62" i="3"/>
  <c r="M62" i="3"/>
  <c r="K62" i="3"/>
  <c r="O58" i="3"/>
  <c r="N58" i="3" s="1"/>
  <c r="M58" i="3"/>
  <c r="K58" i="3"/>
  <c r="O57" i="3"/>
  <c r="M57" i="3"/>
  <c r="K57" i="3"/>
  <c r="O54" i="3"/>
  <c r="M54" i="3"/>
  <c r="K54" i="3"/>
  <c r="O53" i="3"/>
  <c r="M53" i="3"/>
  <c r="K53" i="3"/>
  <c r="O51" i="3"/>
  <c r="M51" i="3"/>
  <c r="K51" i="3"/>
  <c r="O49" i="3"/>
  <c r="M49" i="3"/>
  <c r="K49" i="3"/>
  <c r="K48" i="3"/>
  <c r="O46" i="3"/>
  <c r="M46" i="3"/>
  <c r="K46" i="3"/>
  <c r="O43" i="3"/>
  <c r="M43" i="3"/>
  <c r="K43" i="3"/>
  <c r="O41" i="3"/>
  <c r="M41" i="3"/>
  <c r="K41" i="3"/>
  <c r="O37" i="3"/>
  <c r="M37" i="3"/>
  <c r="K37" i="3"/>
  <c r="O35" i="3"/>
  <c r="M35" i="3"/>
  <c r="K35" i="3"/>
  <c r="O34" i="3"/>
  <c r="M34" i="3"/>
  <c r="K34" i="3"/>
  <c r="O33" i="3"/>
  <c r="M33" i="3"/>
  <c r="K33" i="3"/>
  <c r="O31" i="3"/>
  <c r="M31" i="3"/>
  <c r="K31" i="3"/>
  <c r="O30" i="3"/>
  <c r="K30" i="3"/>
  <c r="M30" i="3"/>
  <c r="O26" i="3"/>
  <c r="M26" i="3"/>
  <c r="K26" i="3"/>
  <c r="O25" i="3"/>
  <c r="M25" i="3"/>
  <c r="K25" i="3"/>
  <c r="O23" i="3"/>
  <c r="M23" i="3"/>
  <c r="K23" i="3"/>
  <c r="O21" i="3"/>
  <c r="M21" i="3"/>
  <c r="K21" i="3"/>
  <c r="M17" i="3"/>
  <c r="O17" i="3"/>
  <c r="K17" i="3"/>
  <c r="O16" i="3"/>
  <c r="M16" i="3"/>
  <c r="K16" i="3"/>
  <c r="O15" i="3"/>
  <c r="M15" i="3"/>
  <c r="K15" i="3"/>
  <c r="O13" i="3"/>
  <c r="N13" i="3" s="1"/>
  <c r="M13" i="3"/>
  <c r="K13" i="3"/>
  <c r="O12" i="3"/>
  <c r="M12" i="3"/>
  <c r="K12" i="3"/>
  <c r="O11" i="3"/>
  <c r="M11" i="3"/>
  <c r="K11" i="3"/>
  <c r="M8" i="3"/>
  <c r="K8" i="3"/>
  <c r="O6" i="3"/>
  <c r="M6" i="3"/>
  <c r="M48" i="3" l="1"/>
  <c r="I125" i="3"/>
  <c r="M115" i="3"/>
  <c r="M83" i="3"/>
  <c r="L91" i="3"/>
  <c r="L93" i="3"/>
  <c r="L53" i="3"/>
  <c r="L57" i="3"/>
  <c r="L65" i="3"/>
  <c r="L67" i="3"/>
  <c r="L41" i="3"/>
  <c r="L12" i="3"/>
  <c r="L25" i="3"/>
  <c r="L33" i="3"/>
  <c r="L35" i="3"/>
  <c r="L37" i="3"/>
  <c r="L49" i="3"/>
  <c r="L51" i="3"/>
  <c r="L96" i="3"/>
  <c r="L108" i="3"/>
  <c r="L114" i="3"/>
  <c r="L122" i="3"/>
  <c r="L124" i="3"/>
  <c r="M68" i="3"/>
  <c r="L121" i="3"/>
  <c r="L123" i="3"/>
  <c r="I115" i="3"/>
  <c r="D6" i="3"/>
  <c r="K6" i="3" s="1"/>
  <c r="L113" i="3"/>
  <c r="I83" i="3"/>
  <c r="I68" i="3"/>
  <c r="I48" i="3"/>
  <c r="I30" i="3"/>
  <c r="I17" i="3"/>
  <c r="N11" i="3"/>
  <c r="L11" i="3"/>
  <c r="L13" i="3"/>
  <c r="I8" i="3"/>
  <c r="L46" i="3"/>
  <c r="L54" i="3"/>
  <c r="L58" i="3"/>
  <c r="L62" i="3"/>
  <c r="L64" i="3"/>
  <c r="L66" i="3"/>
  <c r="L76" i="3"/>
  <c r="L78" i="3"/>
  <c r="L84" i="3"/>
  <c r="L90" i="3"/>
  <c r="L92" i="3"/>
  <c r="L94" i="3"/>
  <c r="L106" i="3"/>
  <c r="L109" i="3"/>
  <c r="L111" i="3"/>
  <c r="L15" i="3"/>
  <c r="L16" i="3"/>
  <c r="L26" i="3"/>
  <c r="L34" i="3"/>
  <c r="L43" i="3"/>
  <c r="L70" i="3"/>
  <c r="L72" i="3"/>
  <c r="L97" i="3"/>
  <c r="L102" i="3"/>
  <c r="L104" i="3"/>
  <c r="L112" i="3"/>
  <c r="L21" i="3"/>
  <c r="L23" i="3"/>
  <c r="L31" i="3"/>
  <c r="O124" i="2"/>
  <c r="M124" i="2"/>
  <c r="K124" i="2"/>
  <c r="O123" i="2"/>
  <c r="M123" i="2"/>
  <c r="K123" i="2"/>
  <c r="O122" i="2"/>
  <c r="M122" i="2"/>
  <c r="L122" i="2"/>
  <c r="K122" i="2"/>
  <c r="O121" i="2"/>
  <c r="N121" i="2" s="1"/>
  <c r="M121" i="2"/>
  <c r="K121" i="2"/>
  <c r="O120" i="2"/>
  <c r="N120" i="2" s="1"/>
  <c r="M120" i="2"/>
  <c r="L120" i="2"/>
  <c r="K120" i="2"/>
  <c r="O119" i="2"/>
  <c r="M119" i="2"/>
  <c r="L119" i="2"/>
  <c r="K119" i="2"/>
  <c r="O118" i="2"/>
  <c r="N118" i="2" s="1"/>
  <c r="M118" i="2"/>
  <c r="K118" i="2"/>
  <c r="O117" i="2"/>
  <c r="M117" i="2"/>
  <c r="L117" i="2"/>
  <c r="K117" i="2"/>
  <c r="O116" i="2"/>
  <c r="N116" i="2" s="1"/>
  <c r="M116" i="2"/>
  <c r="K116" i="2"/>
  <c r="O114" i="2"/>
  <c r="M114" i="2"/>
  <c r="K114" i="2"/>
  <c r="O113" i="2"/>
  <c r="M113" i="2"/>
  <c r="K113" i="2"/>
  <c r="O112" i="2"/>
  <c r="M112" i="2"/>
  <c r="K112" i="2"/>
  <c r="O111" i="2"/>
  <c r="M111" i="2"/>
  <c r="K111" i="2"/>
  <c r="O110" i="2"/>
  <c r="N110" i="2" s="1"/>
  <c r="M110" i="2"/>
  <c r="K110" i="2"/>
  <c r="O109" i="2"/>
  <c r="M109" i="2"/>
  <c r="K109" i="2"/>
  <c r="O108" i="2"/>
  <c r="M108" i="2"/>
  <c r="K108" i="2"/>
  <c r="O107" i="2"/>
  <c r="M107" i="2"/>
  <c r="K107" i="2"/>
  <c r="L107" i="2" s="1"/>
  <c r="O106" i="2"/>
  <c r="M106" i="2"/>
  <c r="K106" i="2"/>
  <c r="O105" i="2"/>
  <c r="M105" i="2"/>
  <c r="K105" i="2"/>
  <c r="O104" i="2"/>
  <c r="M104" i="2"/>
  <c r="L104" i="2" s="1"/>
  <c r="K104" i="2"/>
  <c r="O103" i="2"/>
  <c r="M103" i="2"/>
  <c r="K103" i="2"/>
  <c r="O102" i="2"/>
  <c r="M102" i="2"/>
  <c r="L102" i="2" s="1"/>
  <c r="K102" i="2"/>
  <c r="O101" i="2"/>
  <c r="M101" i="2"/>
  <c r="K101" i="2"/>
  <c r="O100" i="2"/>
  <c r="M100" i="2"/>
  <c r="K100" i="2"/>
  <c r="O99" i="2"/>
  <c r="M99" i="2"/>
  <c r="K99" i="2"/>
  <c r="O98" i="2"/>
  <c r="M98" i="2"/>
  <c r="K98" i="2"/>
  <c r="O97" i="2"/>
  <c r="M97" i="2"/>
  <c r="K97" i="2"/>
  <c r="O96" i="2"/>
  <c r="M96" i="2"/>
  <c r="K96" i="2"/>
  <c r="O95" i="2"/>
  <c r="M95" i="2"/>
  <c r="K95" i="2"/>
  <c r="O94" i="2"/>
  <c r="M94" i="2"/>
  <c r="L94" i="2" s="1"/>
  <c r="K94" i="2"/>
  <c r="O93" i="2"/>
  <c r="M93" i="2"/>
  <c r="K93" i="2"/>
  <c r="O92" i="2"/>
  <c r="M92" i="2"/>
  <c r="L92" i="2" s="1"/>
  <c r="K92" i="2"/>
  <c r="O91" i="2"/>
  <c r="N91" i="2" s="1"/>
  <c r="M91" i="2"/>
  <c r="K91" i="2"/>
  <c r="O90" i="2"/>
  <c r="M90" i="2"/>
  <c r="L90" i="2" s="1"/>
  <c r="K90" i="2"/>
  <c r="O89" i="2"/>
  <c r="M89" i="2"/>
  <c r="K89" i="2"/>
  <c r="O88" i="2"/>
  <c r="M88" i="2"/>
  <c r="L88" i="2" s="1"/>
  <c r="K88" i="2"/>
  <c r="O87" i="2"/>
  <c r="M87" i="2"/>
  <c r="K87" i="2"/>
  <c r="O86" i="2"/>
  <c r="M86" i="2"/>
  <c r="L86" i="2"/>
  <c r="K86" i="2"/>
  <c r="O85" i="2"/>
  <c r="M85" i="2"/>
  <c r="L85" i="2"/>
  <c r="K85" i="2"/>
  <c r="O84" i="2"/>
  <c r="M84" i="2"/>
  <c r="L84" i="2"/>
  <c r="K84" i="2"/>
  <c r="O81" i="2"/>
  <c r="N81" i="2" s="1"/>
  <c r="M81" i="2"/>
  <c r="K81" i="2"/>
  <c r="O80" i="2"/>
  <c r="M80" i="2"/>
  <c r="L80" i="2" s="1"/>
  <c r="K80" i="2"/>
  <c r="O79" i="2"/>
  <c r="M79" i="2"/>
  <c r="K79" i="2"/>
  <c r="O78" i="2"/>
  <c r="M78" i="2"/>
  <c r="L78" i="2" s="1"/>
  <c r="K78" i="2"/>
  <c r="O77" i="2"/>
  <c r="M77" i="2"/>
  <c r="K77" i="2"/>
  <c r="O76" i="2"/>
  <c r="M76" i="2"/>
  <c r="L76" i="2" s="1"/>
  <c r="K76" i="2"/>
  <c r="O75" i="2"/>
  <c r="M75" i="2"/>
  <c r="K75" i="2"/>
  <c r="O74" i="2"/>
  <c r="M74" i="2"/>
  <c r="L74" i="2" s="1"/>
  <c r="K74" i="2"/>
  <c r="O73" i="2"/>
  <c r="N73" i="2" s="1"/>
  <c r="M73" i="2"/>
  <c r="K73" i="2"/>
  <c r="O72" i="2"/>
  <c r="M72" i="2"/>
  <c r="K72" i="2"/>
  <c r="O71" i="2"/>
  <c r="N71" i="2" s="1"/>
  <c r="M71" i="2"/>
  <c r="K71" i="2"/>
  <c r="O70" i="2"/>
  <c r="M70" i="2"/>
  <c r="K70" i="2"/>
  <c r="O69" i="2"/>
  <c r="N69" i="2" s="1"/>
  <c r="M69" i="2"/>
  <c r="K69" i="2"/>
  <c r="O67" i="2"/>
  <c r="N67" i="2" s="1"/>
  <c r="M67" i="2"/>
  <c r="L67" i="2" s="1"/>
  <c r="K67" i="2"/>
  <c r="O66" i="2"/>
  <c r="M66" i="2"/>
  <c r="K66" i="2"/>
  <c r="O65" i="2"/>
  <c r="M65" i="2"/>
  <c r="L65" i="2" s="1"/>
  <c r="K65" i="2"/>
  <c r="O64" i="2"/>
  <c r="M64" i="2"/>
  <c r="K64" i="2"/>
  <c r="O63" i="2"/>
  <c r="M63" i="2"/>
  <c r="L63" i="2" s="1"/>
  <c r="K63" i="2"/>
  <c r="O62" i="2"/>
  <c r="M62" i="2"/>
  <c r="K62" i="2"/>
  <c r="O61" i="2"/>
  <c r="M61" i="2"/>
  <c r="L61" i="2" s="1"/>
  <c r="K61" i="2"/>
  <c r="O60" i="2"/>
  <c r="M60" i="2"/>
  <c r="K60" i="2"/>
  <c r="O59" i="2"/>
  <c r="M59" i="2"/>
  <c r="L59" i="2" s="1"/>
  <c r="K59" i="2"/>
  <c r="O58" i="2"/>
  <c r="M58" i="2"/>
  <c r="K58" i="2"/>
  <c r="O57" i="2"/>
  <c r="M57" i="2"/>
  <c r="L57" i="2" s="1"/>
  <c r="K57" i="2"/>
  <c r="O56" i="2"/>
  <c r="N56" i="2" s="1"/>
  <c r="M56" i="2"/>
  <c r="K56" i="2"/>
  <c r="O55" i="2"/>
  <c r="N55" i="2" s="1"/>
  <c r="M55" i="2"/>
  <c r="L55" i="2" s="1"/>
  <c r="K55" i="2"/>
  <c r="O54" i="2"/>
  <c r="N54" i="2" s="1"/>
  <c r="M54" i="2"/>
  <c r="K54" i="2"/>
  <c r="O53" i="2"/>
  <c r="M53" i="2"/>
  <c r="L53" i="2" s="1"/>
  <c r="K53" i="2"/>
  <c r="O52" i="2"/>
  <c r="M52" i="2"/>
  <c r="K52" i="2"/>
  <c r="O51" i="2"/>
  <c r="N51" i="2" s="1"/>
  <c r="M51" i="2"/>
  <c r="L51" i="2" s="1"/>
  <c r="K51" i="2"/>
  <c r="O50" i="2"/>
  <c r="N50" i="2" s="1"/>
  <c r="M50" i="2"/>
  <c r="K50" i="2"/>
  <c r="O49" i="2"/>
  <c r="M49" i="2"/>
  <c r="L49" i="2" s="1"/>
  <c r="K49" i="2"/>
  <c r="O47" i="2"/>
  <c r="M47" i="2"/>
  <c r="K47" i="2"/>
  <c r="O46" i="2"/>
  <c r="M46" i="2"/>
  <c r="L46" i="2" s="1"/>
  <c r="K46" i="2"/>
  <c r="O45" i="2"/>
  <c r="M45" i="2"/>
  <c r="K45" i="2"/>
  <c r="O44" i="2"/>
  <c r="M44" i="2"/>
  <c r="L44" i="2" s="1"/>
  <c r="K44" i="2"/>
  <c r="O43" i="2"/>
  <c r="M43" i="2"/>
  <c r="K43" i="2"/>
  <c r="O42" i="2"/>
  <c r="M42" i="2"/>
  <c r="K42" i="2"/>
  <c r="O41" i="2"/>
  <c r="M41" i="2"/>
  <c r="K41" i="2"/>
  <c r="O40" i="2"/>
  <c r="M40" i="2"/>
  <c r="K40" i="2"/>
  <c r="O39" i="2"/>
  <c r="M39" i="2"/>
  <c r="K39" i="2"/>
  <c r="O38" i="2"/>
  <c r="M38" i="2"/>
  <c r="L38" i="2" s="1"/>
  <c r="K38" i="2"/>
  <c r="O37" i="2"/>
  <c r="M37" i="2"/>
  <c r="K37" i="2"/>
  <c r="O36" i="2"/>
  <c r="M36" i="2"/>
  <c r="L36" i="2" s="1"/>
  <c r="K36" i="2"/>
  <c r="O35" i="2"/>
  <c r="M35" i="2"/>
  <c r="K35" i="2"/>
  <c r="O34" i="2"/>
  <c r="M34" i="2"/>
  <c r="L34" i="2" s="1"/>
  <c r="K34" i="2"/>
  <c r="O33" i="2"/>
  <c r="M33" i="2"/>
  <c r="K33" i="2"/>
  <c r="O32" i="2"/>
  <c r="M32" i="2"/>
  <c r="L32" i="2" s="1"/>
  <c r="K32" i="2"/>
  <c r="O31" i="2"/>
  <c r="M31" i="2"/>
  <c r="K31" i="2"/>
  <c r="O29" i="2"/>
  <c r="M29" i="2"/>
  <c r="L29" i="2" s="1"/>
  <c r="K29" i="2"/>
  <c r="O28" i="2"/>
  <c r="M28" i="2"/>
  <c r="K28" i="2"/>
  <c r="O27" i="2"/>
  <c r="M27" i="2"/>
  <c r="L27" i="2" s="1"/>
  <c r="K27" i="2"/>
  <c r="O26" i="2"/>
  <c r="M26" i="2"/>
  <c r="K26" i="2"/>
  <c r="O25" i="2"/>
  <c r="M25" i="2"/>
  <c r="L25" i="2" s="1"/>
  <c r="K25" i="2"/>
  <c r="O24" i="2"/>
  <c r="M24" i="2"/>
  <c r="K24" i="2"/>
  <c r="O23" i="2"/>
  <c r="M23" i="2"/>
  <c r="L23" i="2" s="1"/>
  <c r="K23" i="2"/>
  <c r="O22" i="2"/>
  <c r="M22" i="2"/>
  <c r="K22" i="2"/>
  <c r="O21" i="2"/>
  <c r="M21" i="2"/>
  <c r="L21" i="2" s="1"/>
  <c r="K21" i="2"/>
  <c r="O20" i="2"/>
  <c r="M20" i="2"/>
  <c r="K20" i="2"/>
  <c r="O19" i="2"/>
  <c r="M19" i="2"/>
  <c r="L19" i="2" s="1"/>
  <c r="K19" i="2"/>
  <c r="O18" i="2"/>
  <c r="M18" i="2"/>
  <c r="K18" i="2"/>
  <c r="O16" i="2"/>
  <c r="M16" i="2"/>
  <c r="L16" i="2" s="1"/>
  <c r="K16" i="2"/>
  <c r="O15" i="2"/>
  <c r="M15" i="2"/>
  <c r="K15" i="2"/>
  <c r="O14" i="2"/>
  <c r="M14" i="2"/>
  <c r="K14" i="2"/>
  <c r="O13" i="2"/>
  <c r="M13" i="2"/>
  <c r="K13" i="2"/>
  <c r="N13" i="2" s="1"/>
  <c r="O12" i="2"/>
  <c r="M12" i="2"/>
  <c r="K12" i="2"/>
  <c r="O11" i="2"/>
  <c r="M11" i="2"/>
  <c r="K11" i="2"/>
  <c r="O10" i="2"/>
  <c r="M10" i="2"/>
  <c r="K10" i="2"/>
  <c r="O9" i="2"/>
  <c r="M9" i="2"/>
  <c r="K9" i="2"/>
  <c r="O7" i="2"/>
  <c r="M7" i="2"/>
  <c r="L7" i="2" s="1"/>
  <c r="K7" i="2"/>
  <c r="O6" i="2"/>
  <c r="N83" i="3" l="1"/>
  <c r="L68" i="3"/>
  <c r="L30" i="3"/>
  <c r="N68" i="3"/>
  <c r="N17" i="3"/>
  <c r="N8" i="3"/>
  <c r="L17" i="3"/>
  <c r="N30" i="3"/>
  <c r="N115" i="3"/>
  <c r="N48" i="3"/>
  <c r="L115" i="3"/>
  <c r="L8" i="3"/>
  <c r="L48" i="3"/>
  <c r="L83" i="3"/>
  <c r="L111" i="2"/>
  <c r="L108" i="2"/>
  <c r="L112" i="2"/>
  <c r="L9" i="2"/>
  <c r="L10" i="2"/>
  <c r="L124" i="2"/>
  <c r="L96" i="2"/>
  <c r="L11" i="2"/>
  <c r="L13" i="2"/>
  <c r="L15" i="2"/>
  <c r="L18" i="2"/>
  <c r="L20" i="2"/>
  <c r="L22" i="2"/>
  <c r="L31" i="2"/>
  <c r="L35" i="2"/>
  <c r="L37" i="2"/>
  <c r="L39" i="2"/>
  <c r="L41" i="2"/>
  <c r="L43" i="2"/>
  <c r="L45" i="2"/>
  <c r="L47" i="2"/>
  <c r="L50" i="2"/>
  <c r="L69" i="2"/>
  <c r="L71" i="2"/>
  <c r="L73" i="2"/>
  <c r="L75" i="2"/>
  <c r="L77" i="2"/>
  <c r="L79" i="2"/>
  <c r="L81" i="2"/>
  <c r="L89" i="2"/>
  <c r="L91" i="2"/>
  <c r="L93" i="2"/>
  <c r="L95" i="2"/>
  <c r="L97" i="2"/>
  <c r="L99" i="2"/>
  <c r="L101" i="2"/>
  <c r="L103" i="2"/>
  <c r="L105" i="2"/>
  <c r="L109" i="2"/>
  <c r="L113" i="2"/>
  <c r="N7" i="2"/>
  <c r="L12" i="2"/>
  <c r="L14" i="2"/>
  <c r="L24" i="2"/>
  <c r="L26" i="2"/>
  <c r="L28" i="2"/>
  <c r="L40" i="2"/>
  <c r="L42" i="2"/>
  <c r="N12" i="2"/>
  <c r="N8" i="2" s="1"/>
  <c r="L33" i="2"/>
  <c r="L30" i="2" s="1"/>
  <c r="L52" i="2"/>
  <c r="L54" i="2"/>
  <c r="L56" i="2"/>
  <c r="L58" i="2"/>
  <c r="L60" i="2"/>
  <c r="L62" i="2"/>
  <c r="L64" i="2"/>
  <c r="L66" i="2"/>
  <c r="L70" i="2"/>
  <c r="L72" i="2"/>
  <c r="L87" i="2"/>
  <c r="L98" i="2"/>
  <c r="L100" i="2"/>
  <c r="L106" i="2"/>
  <c r="L110" i="2"/>
  <c r="L114" i="2"/>
  <c r="L116" i="2"/>
  <c r="L118" i="2"/>
  <c r="L121" i="2"/>
  <c r="L123" i="2"/>
  <c r="K83" i="2"/>
  <c r="K68" i="2"/>
  <c r="K48" i="2"/>
  <c r="K30" i="2"/>
  <c r="K17" i="2"/>
  <c r="K8" i="2"/>
  <c r="K115" i="2"/>
  <c r="K6" i="2"/>
  <c r="L6" i="3" l="1"/>
  <c r="N6" i="3"/>
  <c r="N68" i="2"/>
  <c r="L83" i="2"/>
  <c r="L68" i="2"/>
  <c r="N17" i="2"/>
  <c r="N83" i="2"/>
  <c r="N48" i="2"/>
  <c r="L48" i="2"/>
  <c r="L17" i="2"/>
  <c r="L8" i="2"/>
  <c r="N115" i="2"/>
  <c r="N30" i="2"/>
  <c r="L115" i="2"/>
  <c r="N6" i="2" l="1"/>
  <c r="L6" i="2"/>
  <c r="I110" i="2"/>
  <c r="I84" i="2"/>
  <c r="I85" i="2"/>
  <c r="I86" i="2"/>
  <c r="I87" i="2"/>
  <c r="I88" i="2"/>
  <c r="I89" i="2"/>
  <c r="I90" i="2"/>
  <c r="I91" i="2"/>
  <c r="I83" i="2" s="1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1" i="2"/>
  <c r="I112" i="2"/>
  <c r="I113" i="2"/>
  <c r="I114" i="2"/>
  <c r="M115" i="2" l="1"/>
  <c r="M83" i="2"/>
  <c r="H30" i="2"/>
  <c r="G30" i="2"/>
  <c r="F30" i="2"/>
  <c r="E30" i="2"/>
  <c r="H17" i="2"/>
  <c r="G17" i="2"/>
  <c r="F17" i="2"/>
  <c r="E17" i="2"/>
  <c r="O17" i="2" s="1"/>
  <c r="O115" i="2" l="1"/>
  <c r="O83" i="2"/>
  <c r="O68" i="2"/>
  <c r="O48" i="2"/>
  <c r="O30" i="2"/>
  <c r="O8" i="2"/>
  <c r="M8" i="2"/>
  <c r="M17" i="2"/>
  <c r="M30" i="2"/>
  <c r="M48" i="2"/>
  <c r="M68" i="2"/>
  <c r="I123" i="2"/>
  <c r="I124" i="2" l="1"/>
  <c r="I122" i="2"/>
  <c r="I121" i="2"/>
  <c r="I120" i="2"/>
  <c r="I119" i="2"/>
  <c r="I118" i="2"/>
  <c r="I117" i="2"/>
  <c r="I116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7" i="2"/>
  <c r="I115" i="2" l="1"/>
  <c r="I8" i="2"/>
  <c r="I125" i="2"/>
</calcChain>
</file>

<file path=xl/sharedStrings.xml><?xml version="1.0" encoding="utf-8"?>
<sst xmlns="http://schemas.openxmlformats.org/spreadsheetml/2006/main" count="994" uniqueCount="145">
  <si>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</si>
  <si>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</si>
  <si>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</si>
  <si>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</si>
  <si>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</si>
  <si>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</si>
  <si>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</si>
  <si>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</si>
  <si>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</si>
  <si>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</si>
  <si>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</si>
  <si>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</si>
  <si>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</si>
  <si>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</si>
  <si>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</si>
  <si>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</si>
  <si>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</si>
  <si>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</si>
  <si>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</si>
  <si>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</si>
  <si>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</si>
  <si>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</si>
  <si>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</si>
  <si>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</si>
  <si>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</si>
  <si>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</si>
  <si>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</si>
  <si>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</si>
  <si>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</si>
  <si>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</si>
  <si>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</si>
  <si>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</si>
  <si>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</si>
  <si>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</si>
  <si>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</si>
  <si>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</si>
  <si>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</si>
  <si>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</si>
  <si>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</si>
  <si>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</si>
  <si>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</si>
  <si>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</si>
  <si>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</si>
  <si>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</si>
  <si>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</si>
  <si>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</si>
  <si>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</si>
  <si>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</si>
  <si>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</si>
  <si>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</si>
  <si>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</si>
  <si>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</si>
  <si>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</si>
  <si>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</si>
  <si>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</si>
  <si>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</si>
  <si>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</si>
  <si>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</si>
  <si>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</si>
  <si>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</si>
  <si>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</si>
  <si>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</si>
  <si>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</si>
  <si>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</si>
  <si>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</si>
  <si>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</si>
  <si>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</si>
  <si>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</si>
  <si>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</si>
  <si>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</si>
  <si>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</si>
  <si>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</si>
  <si>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</si>
  <si>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</si>
  <si>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</si>
  <si>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</si>
  <si>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</si>
  <si>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</si>
  <si>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</si>
  <si>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</si>
  <si>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</si>
  <si>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</si>
  <si>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</si>
  <si>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</si>
  <si>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</si>
  <si>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</si>
  <si>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</si>
  <si>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</si>
  <si>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</si>
  <si>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</si>
  <si>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</si>
  <si>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</si>
  <si>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</si>
  <si>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</si>
  <si>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</si>
  <si>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</si>
  <si>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</si>
  <si>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</si>
  <si>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</si>
  <si>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</si>
  <si>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</si>
  <si>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</si>
  <si>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</si>
  <si>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</si>
  <si>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</si>
  <si>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</si>
  <si>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</si>
  <si>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</si>
  <si>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</si>
  <si>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</si>
  <si>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</si>
  <si>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</si>
  <si>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</si>
  <si>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</si>
  <si>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</si>
  <si>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</si>
  <si>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</si>
  <si>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</si>
  <si>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</si>
  <si>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</si>
  <si>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</si>
  <si>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</si>
  <si>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</si>
  <si>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</si>
  <si>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</si>
  <si>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</si>
  <si>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</si>
  <si>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</si>
  <si>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</si>
  <si>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</si>
  <si>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РУССКИЙ ЯЗЫК, 9 класс</t>
  </si>
  <si>
    <t>Сдали на "4+5",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</si>
  <si>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</si>
  <si>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</si>
  <si>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</si>
  <si>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</si>
  <si>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</si>
  <si>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</si>
  <si>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</si>
  <si>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МБОУ СШ № 86</t>
  </si>
  <si>
    <t>МБОУ Школа-интернат № 1</t>
  </si>
  <si>
    <t>МАОУ СШ № 3</t>
  </si>
  <si>
    <t>МБОУ СШ № 72</t>
  </si>
  <si>
    <t>-</t>
  </si>
  <si>
    <t>МБОУ СШ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</si>
</sst>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8" fillId="0" borderId="0"/>
    <xf numFmtId="165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369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3" fontId="0" fillId="2" borderId="6" xfId="0" applyNumberFormat="1" applyFill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0" fillId="0" borderId="48" xfId="0" applyBorder="1"/>
    <xf numFmtId="0" fontId="0" fillId="0" borderId="49" xfId="0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9" borderId="6" xfId="0" applyNumberFormat="1" applyFill="1" applyBorder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0" fontId="9" fillId="0" borderId="43" xfId="20" applyBorder="1"/>
    <xf numFmtId="0" fontId="9" fillId="0" borderId="43" xfId="20" applyBorder="1"/>
    <xf numFmtId="0" fontId="9" fillId="0" borderId="43" xfId="19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0" fontId="9" fillId="0" borderId="43" xfId="19" applyBorder="1"/>
    <xf numFmtId="0" fontId="9" fillId="0" borderId="43" xfId="19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0" fontId="9" fillId="0" borderId="43" xfId="19" applyBorder="1"/>
    <xf numFmtId="0" fontId="9" fillId="0" borderId="43" xfId="19" applyBorder="1"/>
    <xf numFmtId="0" fontId="9" fillId="0" borderId="43" xfId="19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0" fontId="9" fillId="0" borderId="43" xfId="19" applyBorder="1"/>
    <xf numFmtId="0" fontId="9" fillId="0" borderId="43" xfId="19" applyBorder="1"/>
    <xf numFmtId="0" fontId="9" fillId="0" borderId="43" xfId="19" applyBorder="1"/>
    <xf numFmtId="2" fontId="9" fillId="0" borderId="43" xfId="19" applyNumberFormat="1" applyBorder="1"/>
    <xf numFmtId="0" fontId="9" fillId="0" borderId="43" xfId="20" applyBorder="1"/>
    <xf numFmtId="0" fontId="9" fillId="0" borderId="43" xfId="20" applyBorder="1"/>
    <xf numFmtId="2" fontId="1" fillId="2" borderId="6" xfId="5" applyNumberFormat="1" applyFont="1" applyFill="1" applyBorder="1" applyAlignment="1">
      <alignment horizontal="right" vertical="center"/>
    </xf>
    <xf numFmtId="0" fontId="9" fillId="0" borderId="43" xfId="20" applyBorder="1"/>
    <xf numFmtId="0" fontId="9" fillId="0" borderId="43" xfId="20" applyBorder="1"/>
    <xf numFmtId="2" fontId="9" fillId="0" borderId="47" xfId="20" applyNumberFormat="1" applyBorder="1"/>
    <xf numFmtId="0" fontId="9" fillId="0" borderId="43" xfId="20" applyBorder="1"/>
    <xf numFmtId="0" fontId="9" fillId="0" borderId="43" xfId="20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" fillId="2" borderId="65" xfId="6" applyFont="1" applyFill="1" applyBorder="1" applyAlignment="1">
      <alignment horizontal="right" wrapText="1"/>
    </xf>
    <xf numFmtId="0" fontId="1" fillId="2" borderId="35" xfId="6" applyFont="1" applyFill="1" applyBorder="1" applyAlignment="1">
      <alignment horizontal="right" vertical="center" wrapText="1"/>
    </xf>
    <xf numFmtId="0" fontId="1" fillId="0" borderId="11" xfId="6" applyFont="1" applyFill="1" applyBorder="1" applyAlignment="1" applyProtection="1">
      <alignment horizontal="center"/>
      <protection locked="0"/>
    </xf>
    <xf numFmtId="0" fontId="5" fillId="0" borderId="64" xfId="6" applyFont="1" applyFill="1" applyBorder="1" applyAlignment="1">
      <alignment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2" borderId="35" xfId="6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6" xfId="14" applyFont="1" applyFill="1" applyBorder="1" applyAlignment="1">
      <alignment horizontal="right" vertical="center" wrapText="1"/>
    </xf>
    <xf numFmtId="0" fontId="1" fillId="2" borderId="10" xfId="14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5" fillId="4" borderId="10" xfId="5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3" fillId="0" borderId="0" xfId="0" applyFont="1" applyFill="1"/>
    <xf numFmtId="0" fontId="2" fillId="0" borderId="6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5" fillId="4" borderId="41" xfId="0" applyFont="1" applyFill="1" applyBorder="1" applyAlignment="1">
      <alignment wrapText="1"/>
    </xf>
    <xf numFmtId="3" fontId="0" fillId="0" borderId="2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7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" fillId="2" borderId="75" xfId="6" applyFont="1" applyFill="1" applyBorder="1" applyAlignment="1">
      <alignment horizontal="right" wrapText="1"/>
    </xf>
    <xf numFmtId="2" fontId="0" fillId="0" borderId="7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</cellXfs>
  <cellStyles count="21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5" xfId="13"/>
    <cellStyle name="Обычный 5 2" xfId="17"/>
    <cellStyle name="Обычный 6" xfId="14"/>
    <cellStyle name="Обычный 6 2" xfId="18"/>
    <cellStyle name="Обычный 7" xfId="19"/>
    <cellStyle name="Обычный 8" xfId="20"/>
  </cellStyles>
  <dxfs count="11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CCCC"/>
      <color rgb="FFCCFF99"/>
      <color rgb="FFFFFF66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62"/>
      <c r="E1" s="3" t="s">
        <v>132</v>
      </c>
      <c r="F1" s="266"/>
      <c r="G1" s="266"/>
      <c r="I1" s="3"/>
      <c r="J1" s="3"/>
      <c r="L1" s="165"/>
      <c r="M1" s="3" t="s">
        <v>133</v>
      </c>
    </row>
    <row r="2" spans="1:23" ht="18" customHeight="1" x14ac:dyDescent="0.25">
      <c r="A2" s="4"/>
      <c r="B2" s="344" t="s">
        <v>130</v>
      </c>
      <c r="C2" s="344"/>
      <c r="D2" s="20"/>
      <c r="E2" s="3" t="s">
        <v>134</v>
      </c>
      <c r="F2" s="266"/>
      <c r="G2" s="266"/>
      <c r="I2" s="3"/>
      <c r="J2" s="3"/>
      <c r="L2" s="6"/>
      <c r="M2" s="3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350" t="s">
        <v>0</v>
      </c>
      <c r="B4" s="352" t="s">
        <v>136</v>
      </c>
      <c r="C4" s="352" t="s">
        <v>2</v>
      </c>
      <c r="D4" s="345" t="s">
        <v>126</v>
      </c>
      <c r="E4" s="346"/>
      <c r="F4" s="346"/>
      <c r="G4" s="346"/>
      <c r="H4" s="345" t="s">
        <v>127</v>
      </c>
      <c r="I4" s="346"/>
      <c r="J4" s="346"/>
      <c r="K4" s="347"/>
      <c r="L4" s="346" t="s">
        <v>137</v>
      </c>
      <c r="M4" s="346"/>
      <c r="N4" s="346"/>
      <c r="O4" s="346"/>
      <c r="P4" s="345" t="s">
        <v>128</v>
      </c>
      <c r="Q4" s="346"/>
      <c r="R4" s="346"/>
      <c r="S4" s="347"/>
      <c r="T4" s="346" t="s">
        <v>129</v>
      </c>
      <c r="U4" s="346"/>
      <c r="V4" s="346"/>
      <c r="W4" s="347"/>
    </row>
    <row r="5" spans="1:23" ht="15" customHeight="1" thickBot="1" x14ac:dyDescent="0.3">
      <c r="A5" s="351"/>
      <c r="B5" s="353"/>
      <c r="C5" s="353"/>
      <c r="D5" s="86">
        <v>2018</v>
      </c>
      <c r="E5" s="87">
        <v>2019</v>
      </c>
      <c r="F5" s="87">
        <v>2020</v>
      </c>
      <c r="G5" s="267">
        <v>2021</v>
      </c>
      <c r="H5" s="86">
        <v>2018</v>
      </c>
      <c r="I5" s="87">
        <v>2019</v>
      </c>
      <c r="J5" s="87">
        <v>2020</v>
      </c>
      <c r="K5" s="88">
        <v>2021</v>
      </c>
      <c r="L5" s="268">
        <v>2018</v>
      </c>
      <c r="M5" s="87">
        <v>2019</v>
      </c>
      <c r="N5" s="87">
        <v>2020</v>
      </c>
      <c r="O5" s="267">
        <v>2021</v>
      </c>
      <c r="P5" s="86">
        <v>2018</v>
      </c>
      <c r="Q5" s="87">
        <v>2019</v>
      </c>
      <c r="R5" s="87">
        <v>2020</v>
      </c>
      <c r="S5" s="88">
        <v>2021</v>
      </c>
      <c r="T5" s="268">
        <v>2018</v>
      </c>
      <c r="U5" s="87">
        <v>2019</v>
      </c>
      <c r="V5" s="87">
        <v>2020</v>
      </c>
      <c r="W5" s="88">
        <v>2021</v>
      </c>
    </row>
    <row r="6" spans="1:23" ht="15" customHeight="1" thickBot="1" x14ac:dyDescent="0.3">
      <c r="A6" s="269">
        <f>A7+A16+A29+A47+A67+A82+A114+A124</f>
        <v>111</v>
      </c>
      <c r="B6" s="348" t="s">
        <v>138</v>
      </c>
      <c r="C6" s="349"/>
      <c r="D6" s="270">
        <f>'Русский-9 2018 расклад'!K6</f>
        <v>8630</v>
      </c>
      <c r="E6" s="271">
        <f>'Русский-9 2019 расклад'!K6</f>
        <v>9266</v>
      </c>
      <c r="F6" s="271">
        <f>'Русский-9 2020 расклад'!K6</f>
        <v>3645</v>
      </c>
      <c r="G6" s="272">
        <f>'Русский-9 2021 расклад'!K6</f>
        <v>9628</v>
      </c>
      <c r="H6" s="270">
        <f>'Русский-9 2018 расклад'!L6</f>
        <v>4995.9418999999998</v>
      </c>
      <c r="I6" s="271">
        <f>'Русский-9 2019 расклад'!L6</f>
        <v>5895.8777999999984</v>
      </c>
      <c r="J6" s="271">
        <f>'Русский-9 2020 расклад'!L6</f>
        <v>1196.0236</v>
      </c>
      <c r="K6" s="273">
        <f>'Русский-9 2021 расклад'!L6</f>
        <v>5181</v>
      </c>
      <c r="L6" s="274">
        <f>'Русский-9 2018 расклад'!M6</f>
        <v>54.745000000000005</v>
      </c>
      <c r="M6" s="275">
        <f>'Русский-9 2019 расклад'!M6</f>
        <v>61.316822429906523</v>
      </c>
      <c r="N6" s="275">
        <f>'Русский-9 2020 расклад'!M6</f>
        <v>32.82</v>
      </c>
      <c r="O6" s="276">
        <f>'Русский-9 2021 расклад'!M6</f>
        <v>46.19</v>
      </c>
      <c r="P6" s="270">
        <f>'Русский-9 2018 расклад'!N6</f>
        <v>151.00059999999999</v>
      </c>
      <c r="Q6" s="271">
        <f>'Русский-9 2019 расклад'!N6</f>
        <v>110.98610000000001</v>
      </c>
      <c r="R6" s="271">
        <f>'Русский-9 2020 расклад'!N6</f>
        <v>1151.0047999999999</v>
      </c>
      <c r="S6" s="273">
        <f>'Русский-9 2021 расклад'!N6</f>
        <v>435</v>
      </c>
      <c r="T6" s="274">
        <f>'Русский-9 2018 расклад'!O6</f>
        <v>2.0176415094339619</v>
      </c>
      <c r="U6" s="275">
        <f>'Русский-9 2019 расклад'!O6</f>
        <v>1.4040186915887847</v>
      </c>
      <c r="V6" s="275">
        <f>'Русский-9 2020 расклад'!O6</f>
        <v>31.58</v>
      </c>
      <c r="W6" s="277">
        <f>'Русский-9 2021 расклад'!O6</f>
        <v>17.600000000000001</v>
      </c>
    </row>
    <row r="7" spans="1:23" ht="15" customHeight="1" thickBot="1" x14ac:dyDescent="0.3">
      <c r="A7" s="27">
        <v>1</v>
      </c>
      <c r="B7" s="278">
        <v>50050</v>
      </c>
      <c r="C7" s="279" t="s">
        <v>56</v>
      </c>
      <c r="D7" s="280">
        <f>'Русский-9 2018 расклад'!K7</f>
        <v>57</v>
      </c>
      <c r="E7" s="281">
        <f>'Русский-9 2019 расклад'!K7</f>
        <v>85</v>
      </c>
      <c r="F7" s="281" t="s">
        <v>143</v>
      </c>
      <c r="G7" s="282">
        <f>'Русский-9 2021 расклад'!K7</f>
        <v>82</v>
      </c>
      <c r="H7" s="280">
        <f>'Русский-9 2018 расклад'!L7</f>
        <v>34.998000000000005</v>
      </c>
      <c r="I7" s="281">
        <f>'Русский-9 2019 расклад'!L7</f>
        <v>58.998499999999993</v>
      </c>
      <c r="J7" s="281" t="s">
        <v>143</v>
      </c>
      <c r="K7" s="283">
        <f>'Русский-9 2021 расклад'!L7</f>
        <v>57</v>
      </c>
      <c r="L7" s="284">
        <f>'Русский-9 2018 расклад'!M7</f>
        <v>61.400000000000006</v>
      </c>
      <c r="M7" s="285">
        <f>'Русский-9 2019 расклад'!M7</f>
        <v>69.41</v>
      </c>
      <c r="N7" s="285" t="s">
        <v>143</v>
      </c>
      <c r="O7" s="286">
        <f>'Русский-9 2021 расклад'!M7</f>
        <v>69.512195121951223</v>
      </c>
      <c r="P7" s="280">
        <f>'Русский-9 2018 расклад'!N7</f>
        <v>0</v>
      </c>
      <c r="Q7" s="281">
        <f>'Русский-9 2019 расклад'!N7</f>
        <v>0</v>
      </c>
      <c r="R7" s="281" t="s">
        <v>143</v>
      </c>
      <c r="S7" s="283">
        <f>'Русский-9 2021 расклад'!N7</f>
        <v>2</v>
      </c>
      <c r="T7" s="284">
        <f>'Русский-9 2018 расклад'!O7</f>
        <v>0</v>
      </c>
      <c r="U7" s="285">
        <f>'Русский-9 2019 расклад'!O7</f>
        <v>0</v>
      </c>
      <c r="V7" s="285" t="s">
        <v>143</v>
      </c>
      <c r="W7" s="287">
        <f>'Русский-9 2021 расклад'!O7</f>
        <v>2.4390243902439024</v>
      </c>
    </row>
    <row r="8" spans="1:23" ht="15" customHeight="1" thickBot="1" x14ac:dyDescent="0.3">
      <c r="A8" s="288"/>
      <c r="B8" s="24"/>
      <c r="C8" s="289" t="s">
        <v>97</v>
      </c>
      <c r="D8" s="270">
        <f>'Русский-9 2018 расклад'!K8</f>
        <v>685</v>
      </c>
      <c r="E8" s="271">
        <f>'Русский-9 2019 расклад'!K8</f>
        <v>717</v>
      </c>
      <c r="F8" s="271">
        <f>'Русский-9 2020 расклад'!K8</f>
        <v>261</v>
      </c>
      <c r="G8" s="272">
        <f>'Русский-9 2021 расклад'!K8</f>
        <v>719</v>
      </c>
      <c r="H8" s="270">
        <f>'Русский-9 2018 расклад'!L8</f>
        <v>448.98379999999997</v>
      </c>
      <c r="I8" s="271">
        <f>'Русский-9 2019 расклад'!L8</f>
        <v>488.98659999999995</v>
      </c>
      <c r="J8" s="271">
        <f>'Русский-9 2020 расклад'!L8</f>
        <v>122.0018</v>
      </c>
      <c r="K8" s="273">
        <f>'Русский-9 2021 расклад'!L8</f>
        <v>448</v>
      </c>
      <c r="L8" s="274">
        <f>'Русский-9 2018 расклад'!M8</f>
        <v>64.297499999999985</v>
      </c>
      <c r="M8" s="275">
        <f>'Русский-9 2019 расклад'!M8</f>
        <v>67.944999999999993</v>
      </c>
      <c r="N8" s="275">
        <f>'Русский-9 2020 расклад'!M8</f>
        <v>47.59</v>
      </c>
      <c r="O8" s="276">
        <f>'Русский-9 2021 расклад'!M8</f>
        <v>59.854203982852184</v>
      </c>
      <c r="P8" s="270">
        <f>'Русский-9 2018 расклад'!N8</f>
        <v>2</v>
      </c>
      <c r="Q8" s="271">
        <f>'Русский-9 2019 расклад'!N8</f>
        <v>11.007000000000001</v>
      </c>
      <c r="R8" s="271">
        <f>'Русский-9 2020 расклад'!N8</f>
        <v>44.002699999999997</v>
      </c>
      <c r="S8" s="273">
        <f>'Русский-9 2021 расклад'!N8</f>
        <v>19</v>
      </c>
      <c r="T8" s="274">
        <f>'Русский-9 2018 расклад'!O8</f>
        <v>0.2175</v>
      </c>
      <c r="U8" s="275">
        <f>'Русский-9 2019 расклад'!O8</f>
        <v>1.4937499999999999</v>
      </c>
      <c r="V8" s="275">
        <f>'Русский-9 2020 расклад'!O8</f>
        <v>16.818000000000001</v>
      </c>
      <c r="W8" s="277">
        <f>'Русский-9 2021 расклад'!O8</f>
        <v>2.7186737052288197</v>
      </c>
    </row>
    <row r="9" spans="1:23" s="1" customFormat="1" ht="15" customHeight="1" x14ac:dyDescent="0.25">
      <c r="A9" s="9">
        <v>1</v>
      </c>
      <c r="B9" s="300">
        <v>10002</v>
      </c>
      <c r="C9" s="301" t="s">
        <v>6</v>
      </c>
      <c r="D9" s="302">
        <f>'Русский-9 2018 расклад'!K9</f>
        <v>99</v>
      </c>
      <c r="E9" s="303">
        <f>'Русский-9 2019 расклад'!K9</f>
        <v>117</v>
      </c>
      <c r="F9" s="303" t="s">
        <v>143</v>
      </c>
      <c r="G9" s="304">
        <f>'Русский-9 2021 расклад'!K9</f>
        <v>111</v>
      </c>
      <c r="H9" s="302">
        <f>'Русский-9 2018 расклад'!L9</f>
        <v>61.9938</v>
      </c>
      <c r="I9" s="303">
        <f>'Русский-9 2019 расклад'!L9</f>
        <v>74.002499999999998</v>
      </c>
      <c r="J9" s="303" t="s">
        <v>143</v>
      </c>
      <c r="K9" s="305">
        <f>'Русский-9 2021 расклад'!L9</f>
        <v>76</v>
      </c>
      <c r="L9" s="306">
        <f>'Русский-9 2018 расклад'!M9</f>
        <v>62.620000000000005</v>
      </c>
      <c r="M9" s="307">
        <f>'Русский-9 2019 расклад'!M9</f>
        <v>63.25</v>
      </c>
      <c r="N9" s="307" t="s">
        <v>143</v>
      </c>
      <c r="O9" s="308">
        <f>'Русский-9 2021 расклад'!M9</f>
        <v>68.468468468468473</v>
      </c>
      <c r="P9" s="302">
        <f>'Русский-9 2018 расклад'!N9</f>
        <v>0.9998999999999999</v>
      </c>
      <c r="Q9" s="303">
        <f>'Русский-9 2019 расклад'!N9</f>
        <v>4.9958999999999998</v>
      </c>
      <c r="R9" s="303" t="s">
        <v>143</v>
      </c>
      <c r="S9" s="305">
        <f>'Русский-9 2021 расклад'!N9</f>
        <v>2</v>
      </c>
      <c r="T9" s="306">
        <f>'Русский-9 2018 расклад'!O9</f>
        <v>1.01</v>
      </c>
      <c r="U9" s="307">
        <f>'Русский-9 2019 расклад'!O9</f>
        <v>4.2699999999999996</v>
      </c>
      <c r="V9" s="307" t="s">
        <v>143</v>
      </c>
      <c r="W9" s="309">
        <f>'Русский-9 2021 расклад'!O9</f>
        <v>1.8018018018018018</v>
      </c>
    </row>
    <row r="10" spans="1:23" s="1" customFormat="1" ht="15" customHeight="1" x14ac:dyDescent="0.25">
      <c r="A10" s="9">
        <v>2</v>
      </c>
      <c r="B10" s="300">
        <v>10090</v>
      </c>
      <c r="C10" s="301" t="s">
        <v>8</v>
      </c>
      <c r="D10" s="302">
        <f>'Русский-9 2018 расклад'!K10</f>
        <v>137</v>
      </c>
      <c r="E10" s="303">
        <f>'Русский-9 2019 расклад'!K10</f>
        <v>124</v>
      </c>
      <c r="F10" s="303" t="s">
        <v>143</v>
      </c>
      <c r="G10" s="304">
        <f>'Русский-9 2021 расклад'!K10</f>
        <v>145</v>
      </c>
      <c r="H10" s="302">
        <f>'Русский-9 2018 расклад'!L10</f>
        <v>85.008499999999998</v>
      </c>
      <c r="I10" s="303">
        <f>'Русский-9 2019 расклад'!L10</f>
        <v>90.991199999999992</v>
      </c>
      <c r="J10" s="303" t="s">
        <v>143</v>
      </c>
      <c r="K10" s="305">
        <f>'Русский-9 2021 расклад'!L10</f>
        <v>91</v>
      </c>
      <c r="L10" s="306">
        <f>'Русский-9 2018 расклад'!M10</f>
        <v>62.05</v>
      </c>
      <c r="M10" s="307">
        <f>'Русский-9 2019 расклад'!M10</f>
        <v>73.38</v>
      </c>
      <c r="N10" s="307" t="s">
        <v>143</v>
      </c>
      <c r="O10" s="308">
        <f>'Русский-9 2021 расклад'!M10</f>
        <v>62.758620689655174</v>
      </c>
      <c r="P10" s="302">
        <f>'Русский-9 2018 расклад'!N10</f>
        <v>1.0001</v>
      </c>
      <c r="Q10" s="303">
        <f>'Русский-9 2019 расклад'!N10</f>
        <v>1.0044000000000002</v>
      </c>
      <c r="R10" s="303" t="s">
        <v>143</v>
      </c>
      <c r="S10" s="305">
        <f>'Русский-9 2021 расклад'!N10</f>
        <v>4</v>
      </c>
      <c r="T10" s="306">
        <f>'Русский-9 2018 расклад'!O10</f>
        <v>0.73</v>
      </c>
      <c r="U10" s="307">
        <f>'Русский-9 2019 расклад'!O10</f>
        <v>0.81</v>
      </c>
      <c r="V10" s="307" t="s">
        <v>143</v>
      </c>
      <c r="W10" s="309">
        <f>'Русский-9 2021 расклад'!O10</f>
        <v>2.7586206896551726</v>
      </c>
    </row>
    <row r="11" spans="1:23" s="1" customFormat="1" ht="15" customHeight="1" x14ac:dyDescent="0.25">
      <c r="A11" s="9">
        <v>3</v>
      </c>
      <c r="B11" s="310">
        <v>10004</v>
      </c>
      <c r="C11" s="311" t="s">
        <v>7</v>
      </c>
      <c r="D11" s="302">
        <f>'Русский-9 2018 расклад'!K11</f>
        <v>130</v>
      </c>
      <c r="E11" s="303">
        <f>'Русский-9 2019 расклад'!K11</f>
        <v>113</v>
      </c>
      <c r="F11" s="303">
        <f>'Русский-9 2020 расклад'!K11</f>
        <v>74</v>
      </c>
      <c r="G11" s="304">
        <f>'Русский-9 2021 расклад'!K11</f>
        <v>109</v>
      </c>
      <c r="H11" s="302">
        <f>'Русский-9 2018 расклад'!L11</f>
        <v>95.992000000000004</v>
      </c>
      <c r="I11" s="303">
        <f>'Русский-9 2019 расклад'!L11</f>
        <v>99.993700000000004</v>
      </c>
      <c r="J11" s="303">
        <f>'Русский-9 2020 расклад'!L11</f>
        <v>32.005000000000003</v>
      </c>
      <c r="K11" s="305">
        <f>'Русский-9 2021 расклад'!L11</f>
        <v>91</v>
      </c>
      <c r="L11" s="306">
        <f>'Русский-9 2018 расклад'!M11</f>
        <v>73.84</v>
      </c>
      <c r="M11" s="307">
        <f>'Русский-9 2019 расклад'!M11</f>
        <v>88.490000000000009</v>
      </c>
      <c r="N11" s="307">
        <f>'Русский-9 2020 расклад'!M11</f>
        <v>43.25</v>
      </c>
      <c r="O11" s="308">
        <f>'Русский-9 2021 расклад'!M11</f>
        <v>83.486238532110093</v>
      </c>
      <c r="P11" s="302">
        <f>'Русский-9 2018 расклад'!N11</f>
        <v>0</v>
      </c>
      <c r="Q11" s="303">
        <f>'Русский-9 2019 расклад'!N11</f>
        <v>0</v>
      </c>
      <c r="R11" s="303">
        <f>'Русский-9 2020 расклад'!N11</f>
        <v>13.001800000000001</v>
      </c>
      <c r="S11" s="305">
        <f>'Русский-9 2021 расклад'!N11</f>
        <v>3</v>
      </c>
      <c r="T11" s="306">
        <f>'Русский-9 2018 расклад'!O11</f>
        <v>0</v>
      </c>
      <c r="U11" s="307">
        <f>'Русский-9 2019 расклад'!O11</f>
        <v>0</v>
      </c>
      <c r="V11" s="307">
        <f>'Русский-9 2020 расклад'!O11</f>
        <v>17.57</v>
      </c>
      <c r="W11" s="309">
        <f>'Русский-9 2021 расклад'!O11</f>
        <v>2.7522935779816513</v>
      </c>
    </row>
    <row r="12" spans="1:23" s="1" customFormat="1" ht="14.25" customHeight="1" x14ac:dyDescent="0.25">
      <c r="A12" s="9">
        <v>4</v>
      </c>
      <c r="B12" s="300">
        <v>10001</v>
      </c>
      <c r="C12" s="301" t="s">
        <v>5</v>
      </c>
      <c r="D12" s="302">
        <f>'Русский-9 2018 расклад'!K12</f>
        <v>49</v>
      </c>
      <c r="E12" s="303">
        <f>'Русский-9 2019 расклад'!K12</f>
        <v>40</v>
      </c>
      <c r="F12" s="303">
        <f>'Русский-9 2020 расклад'!K12</f>
        <v>59</v>
      </c>
      <c r="G12" s="304">
        <f>'Русский-9 2021 расклад'!K12</f>
        <v>74</v>
      </c>
      <c r="H12" s="302">
        <f>'Русский-9 2018 расклад'!L12</f>
        <v>29.997799999999998</v>
      </c>
      <c r="I12" s="303">
        <f>'Русский-9 2019 расклад'!L12</f>
        <v>34</v>
      </c>
      <c r="J12" s="303">
        <f>'Русский-9 2020 расклад'!L12</f>
        <v>24.9983</v>
      </c>
      <c r="K12" s="305">
        <f>'Русский-9 2021 расклад'!L12</f>
        <v>55</v>
      </c>
      <c r="L12" s="306">
        <f>'Русский-9 2018 расклад'!M12</f>
        <v>61.22</v>
      </c>
      <c r="M12" s="307">
        <f>'Русский-9 2019 расклад'!M12</f>
        <v>85</v>
      </c>
      <c r="N12" s="307">
        <f>'Русский-9 2020 расклад'!M12</f>
        <v>42.37</v>
      </c>
      <c r="O12" s="308">
        <f>'Русский-9 2021 расклад'!M12</f>
        <v>74.324324324324323</v>
      </c>
      <c r="P12" s="302">
        <f>'Русский-9 2018 расклад'!N12</f>
        <v>0</v>
      </c>
      <c r="Q12" s="303">
        <f>'Русский-9 2019 расклад'!N12</f>
        <v>0</v>
      </c>
      <c r="R12" s="303">
        <f>'Русский-9 2020 расклад'!N12</f>
        <v>20.000999999999998</v>
      </c>
      <c r="S12" s="305">
        <f>'Русский-9 2021 расклад'!N12</f>
        <v>0</v>
      </c>
      <c r="T12" s="306">
        <f>'Русский-9 2018 расклад'!O12</f>
        <v>0</v>
      </c>
      <c r="U12" s="307">
        <f>'Русский-9 2019 расклад'!O12</f>
        <v>0</v>
      </c>
      <c r="V12" s="307">
        <f>'Русский-9 2020 расклад'!O12</f>
        <v>33.9</v>
      </c>
      <c r="W12" s="309">
        <f>'Русский-9 2021 расклад'!O12</f>
        <v>0</v>
      </c>
    </row>
    <row r="13" spans="1:23" s="1" customFormat="1" ht="15" customHeight="1" x14ac:dyDescent="0.25">
      <c r="A13" s="9">
        <v>5</v>
      </c>
      <c r="B13" s="300">
        <v>10120</v>
      </c>
      <c r="C13" s="301" t="s">
        <v>9</v>
      </c>
      <c r="D13" s="302">
        <f>'Русский-9 2018 расклад'!K13</f>
        <v>30</v>
      </c>
      <c r="E13" s="303">
        <f>'Русский-9 2019 расклад'!K13</f>
        <v>79</v>
      </c>
      <c r="F13" s="303">
        <f>'Русский-9 2020 расклад'!K13</f>
        <v>61</v>
      </c>
      <c r="G13" s="304">
        <f>'Русский-9 2021 расклад'!K13</f>
        <v>69</v>
      </c>
      <c r="H13" s="302">
        <f>'Русский-9 2018 расклад'!L13</f>
        <v>18</v>
      </c>
      <c r="I13" s="303">
        <f>'Русский-9 2019 расклад'!L13</f>
        <v>42.99969999999999</v>
      </c>
      <c r="J13" s="303">
        <f>'Русский-9 2020 расклад'!L13</f>
        <v>31.0002</v>
      </c>
      <c r="K13" s="305">
        <f>'Русский-9 2021 расклад'!L13</f>
        <v>29</v>
      </c>
      <c r="L13" s="306">
        <f>'Русский-9 2018 расклад'!M13</f>
        <v>60</v>
      </c>
      <c r="M13" s="307">
        <f>'Русский-9 2019 расклад'!M13</f>
        <v>54.429999999999993</v>
      </c>
      <c r="N13" s="307">
        <f>'Русский-9 2020 расклад'!M13</f>
        <v>50.82</v>
      </c>
      <c r="O13" s="308">
        <f>'Русский-9 2021 расклад'!M13</f>
        <v>42.028985507246375</v>
      </c>
      <c r="P13" s="302">
        <f>'Русский-9 2018 расклад'!N13</f>
        <v>0</v>
      </c>
      <c r="Q13" s="303">
        <f>'Русский-9 2019 расклад'!N13</f>
        <v>1.0033000000000001</v>
      </c>
      <c r="R13" s="303">
        <f>'Русский-9 2020 расклад'!N13</f>
        <v>0</v>
      </c>
      <c r="S13" s="305">
        <f>'Русский-9 2021 расклад'!N13</f>
        <v>3</v>
      </c>
      <c r="T13" s="306">
        <f>'Русский-9 2018 расклад'!O13</f>
        <v>0</v>
      </c>
      <c r="U13" s="307">
        <f>'Русский-9 2019 расклад'!O13</f>
        <v>1.27</v>
      </c>
      <c r="V13" s="307">
        <f>'Русский-9 2020 расклад'!O13</f>
        <v>0</v>
      </c>
      <c r="W13" s="309">
        <f>'Русский-9 2021 расклад'!O13</f>
        <v>4.3478260869565215</v>
      </c>
    </row>
    <row r="14" spans="1:23" s="1" customFormat="1" ht="15" customHeight="1" x14ac:dyDescent="0.25">
      <c r="A14" s="9">
        <v>6</v>
      </c>
      <c r="B14" s="300">
        <v>10190</v>
      </c>
      <c r="C14" s="301" t="s">
        <v>10</v>
      </c>
      <c r="D14" s="302">
        <f>'Русский-9 2018 расклад'!K14</f>
        <v>99</v>
      </c>
      <c r="E14" s="303">
        <f>'Русский-9 2019 расклад'!K14</f>
        <v>100</v>
      </c>
      <c r="F14" s="303" t="s">
        <v>143</v>
      </c>
      <c r="G14" s="304">
        <f>'Русский-9 2021 расклад'!K14</f>
        <v>106</v>
      </c>
      <c r="H14" s="302">
        <f>'Русский-9 2018 расклад'!L14</f>
        <v>71.992800000000003</v>
      </c>
      <c r="I14" s="303">
        <f>'Русский-9 2019 расклад'!L14</f>
        <v>64</v>
      </c>
      <c r="J14" s="303" t="s">
        <v>143</v>
      </c>
      <c r="K14" s="305">
        <f>'Русский-9 2021 расклад'!L14</f>
        <v>52</v>
      </c>
      <c r="L14" s="306">
        <f>'Русский-9 2018 расклад'!M14</f>
        <v>72.72</v>
      </c>
      <c r="M14" s="307">
        <f>'Русский-9 2019 расклад'!M14</f>
        <v>64</v>
      </c>
      <c r="N14" s="307" t="s">
        <v>143</v>
      </c>
      <c r="O14" s="308">
        <f>'Русский-9 2021 расклад'!M14</f>
        <v>49.056603773584904</v>
      </c>
      <c r="P14" s="302">
        <f>'Русский-9 2018 расклад'!N14</f>
        <v>0</v>
      </c>
      <c r="Q14" s="303">
        <f>'Русский-9 2019 расклад'!N14</f>
        <v>0</v>
      </c>
      <c r="R14" s="303" t="s">
        <v>143</v>
      </c>
      <c r="S14" s="305">
        <f>'Русский-9 2021 расклад'!N14</f>
        <v>3</v>
      </c>
      <c r="T14" s="306">
        <f>'Русский-9 2018 расклад'!O14</f>
        <v>0</v>
      </c>
      <c r="U14" s="307">
        <f>'Русский-9 2019 расклад'!O14</f>
        <v>0</v>
      </c>
      <c r="V14" s="307" t="s">
        <v>143</v>
      </c>
      <c r="W14" s="309">
        <f>'Русский-9 2021 расклад'!O14</f>
        <v>2.8301886792452828</v>
      </c>
    </row>
    <row r="15" spans="1:23" s="1" customFormat="1" ht="15" customHeight="1" x14ac:dyDescent="0.25">
      <c r="A15" s="9">
        <v>7</v>
      </c>
      <c r="B15" s="300">
        <v>10320</v>
      </c>
      <c r="C15" s="301" t="s">
        <v>11</v>
      </c>
      <c r="D15" s="302">
        <f>'Русский-9 2018 расклад'!K15</f>
        <v>70</v>
      </c>
      <c r="E15" s="303">
        <f>'Русский-9 2019 расклад'!K15</f>
        <v>71</v>
      </c>
      <c r="F15" s="303">
        <f>'Русский-9 2020 расклад'!K15</f>
        <v>34</v>
      </c>
      <c r="G15" s="304">
        <f>'Русский-9 2021 расклад'!K15</f>
        <v>46</v>
      </c>
      <c r="H15" s="302">
        <f>'Русский-9 2018 расклад'!L15</f>
        <v>39.998000000000005</v>
      </c>
      <c r="I15" s="303">
        <f>'Русский-9 2019 расклад'!L15</f>
        <v>34.001899999999999</v>
      </c>
      <c r="J15" s="303">
        <f>'Русский-9 2020 расклад'!L15</f>
        <v>17</v>
      </c>
      <c r="K15" s="305">
        <f>'Русский-9 2021 расклад'!L15</f>
        <v>15</v>
      </c>
      <c r="L15" s="306">
        <f>'Русский-9 2018 расклад'!M15</f>
        <v>57.14</v>
      </c>
      <c r="M15" s="307">
        <f>'Русский-9 2019 расклад'!M15</f>
        <v>47.89</v>
      </c>
      <c r="N15" s="307">
        <f>'Русский-9 2020 расклад'!M15</f>
        <v>50</v>
      </c>
      <c r="O15" s="308">
        <f>'Русский-9 2021 расклад'!M15</f>
        <v>32.608695652173914</v>
      </c>
      <c r="P15" s="302">
        <f>'Русский-9 2018 расклад'!N15</f>
        <v>0</v>
      </c>
      <c r="Q15" s="303">
        <f>'Русский-9 2019 расклад'!N15</f>
        <v>3.0033000000000003</v>
      </c>
      <c r="R15" s="303">
        <f>'Русский-9 2020 расклад'!N15</f>
        <v>8.0001999999999995</v>
      </c>
      <c r="S15" s="305">
        <f>'Русский-9 2021 расклад'!N15</f>
        <v>1</v>
      </c>
      <c r="T15" s="306">
        <f>'Русский-9 2018 расклад'!O15</f>
        <v>0</v>
      </c>
      <c r="U15" s="307">
        <f>'Русский-9 2019 расклад'!O15</f>
        <v>4.2300000000000004</v>
      </c>
      <c r="V15" s="307">
        <f>'Русский-9 2020 расклад'!O15</f>
        <v>23.53</v>
      </c>
      <c r="W15" s="309">
        <f>'Русский-9 2021 расклад'!O15</f>
        <v>2.1739130434782608</v>
      </c>
    </row>
    <row r="16" spans="1:23" s="1" customFormat="1" ht="15" customHeight="1" thickBot="1" x14ac:dyDescent="0.3">
      <c r="A16" s="312">
        <v>8</v>
      </c>
      <c r="B16" s="313">
        <v>10860</v>
      </c>
      <c r="C16" s="314" t="s">
        <v>139</v>
      </c>
      <c r="D16" s="315">
        <f>'Русский-9 2018 расклад'!K16</f>
        <v>71</v>
      </c>
      <c r="E16" s="316">
        <f>'Русский-9 2019 расклад'!K16</f>
        <v>73</v>
      </c>
      <c r="F16" s="316">
        <f>'Русский-9 2020 расклад'!K16</f>
        <v>33</v>
      </c>
      <c r="G16" s="317">
        <f>'Русский-9 2021 расклад'!K16</f>
        <v>59</v>
      </c>
      <c r="H16" s="315">
        <f>'Русский-9 2018 расклад'!L16</f>
        <v>46.000899999999994</v>
      </c>
      <c r="I16" s="316">
        <f>'Русский-9 2019 расклад'!L16</f>
        <v>48.997600000000006</v>
      </c>
      <c r="J16" s="316">
        <f>'Русский-9 2020 расклад'!L16</f>
        <v>16.9983</v>
      </c>
      <c r="K16" s="318">
        <f>'Русский-9 2021 расклад'!L16</f>
        <v>38.999999999999993</v>
      </c>
      <c r="L16" s="319">
        <f>'Русский-9 2018 расклад'!M16</f>
        <v>64.789999999999992</v>
      </c>
      <c r="M16" s="320">
        <f>'Русский-9 2019 расклад'!M16</f>
        <v>67.12</v>
      </c>
      <c r="N16" s="320">
        <f>'Русский-9 2020 расклад'!M16</f>
        <v>51.51</v>
      </c>
      <c r="O16" s="321">
        <f>'Русский-9 2021 расклад'!M16</f>
        <v>66.101694915254228</v>
      </c>
      <c r="P16" s="315">
        <f>'Русский-9 2018 расклад'!N16</f>
        <v>0</v>
      </c>
      <c r="Q16" s="316">
        <f>'Русский-9 2019 расклад'!N16</f>
        <v>1.0001</v>
      </c>
      <c r="R16" s="316">
        <f>'Русский-9 2020 расклад'!N16</f>
        <v>2.9996999999999998</v>
      </c>
      <c r="S16" s="318">
        <f>'Русский-9 2021 расклад'!N16</f>
        <v>3</v>
      </c>
      <c r="T16" s="319">
        <f>'Русский-9 2018 расклад'!O16</f>
        <v>0</v>
      </c>
      <c r="U16" s="320">
        <f>'Русский-9 2019 расклад'!O16</f>
        <v>1.37</v>
      </c>
      <c r="V16" s="320">
        <f>'Русский-9 2020 расклад'!O16</f>
        <v>9.09</v>
      </c>
      <c r="W16" s="322">
        <f>'Русский-9 2021 расклад'!O16</f>
        <v>5.0847457627118642</v>
      </c>
    </row>
    <row r="17" spans="1:23" s="1" customFormat="1" ht="15" customHeight="1" thickBot="1" x14ac:dyDescent="0.3">
      <c r="A17" s="28"/>
      <c r="B17" s="323"/>
      <c r="C17" s="324" t="s">
        <v>98</v>
      </c>
      <c r="D17" s="270">
        <f>'Русский-9 2018 расклад'!K17</f>
        <v>931</v>
      </c>
      <c r="E17" s="271">
        <f>'Русский-9 2019 расклад'!K17</f>
        <v>1039</v>
      </c>
      <c r="F17" s="271">
        <f>'Русский-9 2020 расклад'!K17</f>
        <v>167</v>
      </c>
      <c r="G17" s="272">
        <f>'Русский-9 2021 расклад'!K17</f>
        <v>1016</v>
      </c>
      <c r="H17" s="270">
        <f>'Русский-9 2018 расклад'!L17</f>
        <v>515.99959999999999</v>
      </c>
      <c r="I17" s="271">
        <f>'Русский-9 2019 расклад'!L17</f>
        <v>675.0068</v>
      </c>
      <c r="J17" s="271">
        <f>'Русский-9 2020 расклад'!L17</f>
        <v>43.002800000000001</v>
      </c>
      <c r="K17" s="273">
        <f>'Русский-9 2021 расклад'!L17</f>
        <v>533</v>
      </c>
      <c r="L17" s="274">
        <f>'Русский-9 2018 расклад'!M17</f>
        <v>51.072500000000005</v>
      </c>
      <c r="M17" s="275">
        <f>'Русский-9 2019 расклад'!M17</f>
        <v>63.537500000000009</v>
      </c>
      <c r="N17" s="275">
        <f>'Русский-9 2020 расклад'!M17</f>
        <v>33.730000000000004</v>
      </c>
      <c r="O17" s="276">
        <f>'Русский-9 2021 расклад'!M17</f>
        <v>50.750121323836012</v>
      </c>
      <c r="P17" s="270">
        <f>'Русский-9 2018 расклад'!N17</f>
        <v>27.007999999999999</v>
      </c>
      <c r="Q17" s="271">
        <f>'Русский-9 2019 расклад'!N17</f>
        <v>4.9968000000000004</v>
      </c>
      <c r="R17" s="271">
        <f>'Русский-9 2020 расклад'!N17</f>
        <v>62.0002</v>
      </c>
      <c r="S17" s="273">
        <f>'Русский-9 2021 расклад'!N17</f>
        <v>66</v>
      </c>
      <c r="T17" s="274">
        <f>'Русский-9 2018 расклад'!O17</f>
        <v>3.2358333333333333</v>
      </c>
      <c r="U17" s="275">
        <f>'Русский-9 2019 расклад'!O17</f>
        <v>0.56166666666666665</v>
      </c>
      <c r="V17" s="275">
        <f>'Русский-9 2020 расклад'!O17</f>
        <v>32.94</v>
      </c>
      <c r="W17" s="277">
        <f>'Русский-9 2021 расклад'!O17</f>
        <v>7.2107568496417258</v>
      </c>
    </row>
    <row r="18" spans="1:23" s="1" customFormat="1" ht="15" customHeight="1" x14ac:dyDescent="0.25">
      <c r="A18" s="7">
        <v>1</v>
      </c>
      <c r="B18" s="290">
        <v>20040</v>
      </c>
      <c r="C18" s="291" t="s">
        <v>12</v>
      </c>
      <c r="D18" s="292">
        <f>'Русский-9 2018 расклад'!K18</f>
        <v>99</v>
      </c>
      <c r="E18" s="293">
        <f>'Русский-9 2019 расклад'!K18</f>
        <v>104</v>
      </c>
      <c r="F18" s="293" t="s">
        <v>143</v>
      </c>
      <c r="G18" s="294">
        <f>'Русский-9 2021 расклад'!K18</f>
        <v>112</v>
      </c>
      <c r="H18" s="292">
        <f>'Русский-9 2018 расклад'!L18</f>
        <v>64.993499999999997</v>
      </c>
      <c r="I18" s="293">
        <f>'Русский-9 2019 расклад'!L18</f>
        <v>80.995199999999997</v>
      </c>
      <c r="J18" s="293" t="s">
        <v>143</v>
      </c>
      <c r="K18" s="295">
        <f>'Русский-9 2021 расклад'!L18</f>
        <v>63</v>
      </c>
      <c r="L18" s="296">
        <f>'Русский-9 2018 расклад'!M18</f>
        <v>65.650000000000006</v>
      </c>
      <c r="M18" s="297">
        <f>'Русский-9 2019 расклад'!M18</f>
        <v>77.88</v>
      </c>
      <c r="N18" s="297" t="s">
        <v>143</v>
      </c>
      <c r="O18" s="298">
        <f>'Русский-9 2021 расклад'!M18</f>
        <v>56.25</v>
      </c>
      <c r="P18" s="292">
        <f>'Русский-9 2018 расклад'!N18</f>
        <v>0</v>
      </c>
      <c r="Q18" s="293">
        <f>'Русский-9 2019 расклад'!N18</f>
        <v>0</v>
      </c>
      <c r="R18" s="293" t="s">
        <v>143</v>
      </c>
      <c r="S18" s="295">
        <f>'Русский-9 2021 расклад'!N18</f>
        <v>2</v>
      </c>
      <c r="T18" s="296">
        <f>'Русский-9 2018 расклад'!O18</f>
        <v>0</v>
      </c>
      <c r="U18" s="297" t="s">
        <v>143</v>
      </c>
      <c r="V18" s="297">
        <f>'Русский-9 2020 расклад'!O18</f>
        <v>0</v>
      </c>
      <c r="W18" s="299">
        <f>'Русский-9 2021 расклад'!O18</f>
        <v>1.7857142857142858</v>
      </c>
    </row>
    <row r="19" spans="1:23" s="1" customFormat="1" ht="15" customHeight="1" x14ac:dyDescent="0.25">
      <c r="A19" s="11">
        <v>2</v>
      </c>
      <c r="B19" s="300">
        <v>20061</v>
      </c>
      <c r="C19" s="301" t="s">
        <v>13</v>
      </c>
      <c r="D19" s="302">
        <f>'Русский-9 2018 расклад'!K19</f>
        <v>50</v>
      </c>
      <c r="E19" s="303">
        <f>'Русский-9 2019 расклад'!K19</f>
        <v>67</v>
      </c>
      <c r="F19" s="303" t="s">
        <v>143</v>
      </c>
      <c r="G19" s="304">
        <f>'Русский-9 2021 расклад'!K19</f>
        <v>59</v>
      </c>
      <c r="H19" s="302">
        <f>'Русский-9 2018 расклад'!L19</f>
        <v>34</v>
      </c>
      <c r="I19" s="303">
        <f>'Русский-9 2019 расклад'!L19</f>
        <v>52.005400000000002</v>
      </c>
      <c r="J19" s="303" t="s">
        <v>143</v>
      </c>
      <c r="K19" s="305">
        <f>'Русский-9 2021 расклад'!L19</f>
        <v>48.000000000000007</v>
      </c>
      <c r="L19" s="306">
        <f>'Русский-9 2018 расклад'!M19</f>
        <v>68</v>
      </c>
      <c r="M19" s="307">
        <f>'Русский-9 2019 расклад'!M19</f>
        <v>77.62</v>
      </c>
      <c r="N19" s="307" t="s">
        <v>143</v>
      </c>
      <c r="O19" s="308">
        <f>'Русский-9 2021 расклад'!M19</f>
        <v>81.355932203389841</v>
      </c>
      <c r="P19" s="302">
        <f>'Русский-9 2018 расклад'!N19</f>
        <v>0</v>
      </c>
      <c r="Q19" s="303">
        <f>'Русский-9 2019 расклад'!N19</f>
        <v>0</v>
      </c>
      <c r="R19" s="303" t="s">
        <v>143</v>
      </c>
      <c r="S19" s="305">
        <f>'Русский-9 2021 расклад'!N19</f>
        <v>1</v>
      </c>
      <c r="T19" s="306">
        <f>'Русский-9 2018 расклад'!O19</f>
        <v>0</v>
      </c>
      <c r="U19" s="307" t="s">
        <v>143</v>
      </c>
      <c r="V19" s="307">
        <f>'Русский-9 2020 расклад'!O19</f>
        <v>0</v>
      </c>
      <c r="W19" s="309">
        <f>'Русский-9 2021 расклад'!O19</f>
        <v>1.6949152542372881</v>
      </c>
    </row>
    <row r="20" spans="1:23" s="1" customFormat="1" ht="15" customHeight="1" x14ac:dyDescent="0.25">
      <c r="A20" s="11">
        <v>3</v>
      </c>
      <c r="B20" s="300">
        <v>21020</v>
      </c>
      <c r="C20" s="301" t="s">
        <v>21</v>
      </c>
      <c r="D20" s="302">
        <f>'Русский-9 2018 расклад'!K20</f>
        <v>98</v>
      </c>
      <c r="E20" s="303">
        <f>'Русский-9 2019 расклад'!K20</f>
        <v>77</v>
      </c>
      <c r="F20" s="303" t="s">
        <v>143</v>
      </c>
      <c r="G20" s="304">
        <f>'Русский-9 2021 расклад'!K20</f>
        <v>78</v>
      </c>
      <c r="H20" s="302">
        <f>'Русский-9 2018 расклад'!L20</f>
        <v>71.000999999999991</v>
      </c>
      <c r="I20" s="303">
        <f>'Русский-9 2019 расклад'!L20</f>
        <v>63.994700000000002</v>
      </c>
      <c r="J20" s="303" t="s">
        <v>143</v>
      </c>
      <c r="K20" s="305">
        <f>'Русский-9 2021 расклад'!L20</f>
        <v>48</v>
      </c>
      <c r="L20" s="306">
        <f>'Русский-9 2018 расклад'!M20</f>
        <v>72.449999999999989</v>
      </c>
      <c r="M20" s="307">
        <f>'Русский-9 2019 расклад'!M20</f>
        <v>83.11</v>
      </c>
      <c r="N20" s="307" t="s">
        <v>143</v>
      </c>
      <c r="O20" s="308">
        <f>'Русский-9 2021 расклад'!M20</f>
        <v>61.53846153846154</v>
      </c>
      <c r="P20" s="302">
        <f>'Русский-9 2018 расклад'!N20</f>
        <v>0</v>
      </c>
      <c r="Q20" s="303">
        <f>'Русский-9 2019 расклад'!N20</f>
        <v>0</v>
      </c>
      <c r="R20" s="303" t="s">
        <v>143</v>
      </c>
      <c r="S20" s="305">
        <f>'Русский-9 2021 расклад'!N20</f>
        <v>1.0000000000000002</v>
      </c>
      <c r="T20" s="306">
        <f>'Русский-9 2018 расклад'!O20</f>
        <v>0</v>
      </c>
      <c r="U20" s="307" t="s">
        <v>143</v>
      </c>
      <c r="V20" s="307">
        <f>'Русский-9 2020 расклад'!O20</f>
        <v>0</v>
      </c>
      <c r="W20" s="309">
        <f>'Русский-9 2021 расклад'!O20</f>
        <v>1.2820512820512822</v>
      </c>
    </row>
    <row r="21" spans="1:23" s="1" customFormat="1" ht="15" customHeight="1" x14ac:dyDescent="0.25">
      <c r="A21" s="9">
        <v>4</v>
      </c>
      <c r="B21" s="300">
        <v>20060</v>
      </c>
      <c r="C21" s="301" t="s">
        <v>116</v>
      </c>
      <c r="D21" s="302">
        <f>'Русский-9 2018 расклад'!K21</f>
        <v>148</v>
      </c>
      <c r="E21" s="303">
        <f>'Русский-9 2019 расклад'!K21</f>
        <v>163</v>
      </c>
      <c r="F21" s="303">
        <f>'Русский-9 2020 расклад'!K21</f>
        <v>22</v>
      </c>
      <c r="G21" s="304">
        <f>'Русский-9 2021 расклад'!K21</f>
        <v>154</v>
      </c>
      <c r="H21" s="302">
        <f>'Русский-9 2018 расклад'!L21</f>
        <v>100.00359999999999</v>
      </c>
      <c r="I21" s="303">
        <f>'Русский-9 2019 расклад'!L21</f>
        <v>116.00710000000001</v>
      </c>
      <c r="J21" s="303">
        <f>'Русский-9 2020 расклад'!L21</f>
        <v>19.0014</v>
      </c>
      <c r="K21" s="305">
        <f>'Русский-9 2021 расклад'!L21</f>
        <v>100</v>
      </c>
      <c r="L21" s="306">
        <f>'Русский-9 2018 расклад'!M21</f>
        <v>67.569999999999993</v>
      </c>
      <c r="M21" s="307">
        <f>'Русский-9 2019 расклад'!M21</f>
        <v>71.17</v>
      </c>
      <c r="N21" s="307">
        <f>'Русский-9 2020 расклад'!M21</f>
        <v>86.36999999999999</v>
      </c>
      <c r="O21" s="308">
        <f>'Русский-9 2021 расклад'!M21</f>
        <v>64.935064935064929</v>
      </c>
      <c r="P21" s="302">
        <f>'Русский-9 2018 расклад'!N21</f>
        <v>1.0064</v>
      </c>
      <c r="Q21" s="303">
        <f>'Русский-9 2019 расклад'!N21</f>
        <v>0</v>
      </c>
      <c r="R21" s="303">
        <f>'Русский-9 2020 расклад'!N21</f>
        <v>1.0009999999999999</v>
      </c>
      <c r="S21" s="305">
        <f>'Русский-9 2021 расклад'!N21</f>
        <v>5</v>
      </c>
      <c r="T21" s="306">
        <f>'Русский-9 2018 расклад'!O21</f>
        <v>0.68</v>
      </c>
      <c r="U21" s="307">
        <f>'Русский-9 2019 расклад'!O21</f>
        <v>0</v>
      </c>
      <c r="V21" s="307">
        <f>'Русский-9 2020 расклад'!O21</f>
        <v>4.55</v>
      </c>
      <c r="W21" s="309">
        <f>'Русский-9 2021 расклад'!O21</f>
        <v>3.2467532467532467</v>
      </c>
    </row>
    <row r="22" spans="1:23" s="1" customFormat="1" ht="15" customHeight="1" x14ac:dyDescent="0.25">
      <c r="A22" s="9">
        <v>5</v>
      </c>
      <c r="B22" s="300">
        <v>20400</v>
      </c>
      <c r="C22" s="301" t="s">
        <v>15</v>
      </c>
      <c r="D22" s="302">
        <f>'Русский-9 2018 расклад'!K22</f>
        <v>119</v>
      </c>
      <c r="E22" s="303">
        <f>'Русский-9 2019 расклад'!K22</f>
        <v>119</v>
      </c>
      <c r="F22" s="303" t="s">
        <v>143</v>
      </c>
      <c r="G22" s="304">
        <f>'Русский-9 2021 расклад'!K22</f>
        <v>120</v>
      </c>
      <c r="H22" s="302">
        <f>'Русский-9 2018 расклад'!L22</f>
        <v>80.003700000000009</v>
      </c>
      <c r="I22" s="303">
        <f>'Русский-9 2019 расклад'!L22</f>
        <v>90.999300000000005</v>
      </c>
      <c r="J22" s="303" t="s">
        <v>143</v>
      </c>
      <c r="K22" s="305">
        <f>'Русский-9 2021 расклад'!L22</f>
        <v>78</v>
      </c>
      <c r="L22" s="306">
        <f>'Русский-9 2018 расклад'!M22</f>
        <v>67.23</v>
      </c>
      <c r="M22" s="307">
        <f>'Русский-9 2019 расклад'!M22</f>
        <v>76.47</v>
      </c>
      <c r="N22" s="307" t="s">
        <v>143</v>
      </c>
      <c r="O22" s="308">
        <f>'Русский-9 2021 расклад'!M22</f>
        <v>65</v>
      </c>
      <c r="P22" s="302">
        <f>'Русский-9 2018 расклад'!N22</f>
        <v>2.9988000000000001</v>
      </c>
      <c r="Q22" s="303">
        <f>'Русский-9 2019 расклад'!N22</f>
        <v>0.99959999999999993</v>
      </c>
      <c r="R22" s="303">
        <f>'Русский-9 2020 расклад'!N22</f>
        <v>0</v>
      </c>
      <c r="S22" s="305">
        <f>'Русский-9 2021 расклад'!N22</f>
        <v>7</v>
      </c>
      <c r="T22" s="306">
        <f>'Русский-9 2018 расклад'!O22</f>
        <v>2.52</v>
      </c>
      <c r="U22" s="307">
        <f>'Русский-9 2019 расклад'!O22</f>
        <v>0.84</v>
      </c>
      <c r="V22" s="307">
        <f>'Русский-9 2020 расклад'!O22</f>
        <v>0</v>
      </c>
      <c r="W22" s="309">
        <f>'Русский-9 2021 расклад'!O22</f>
        <v>5.833333333333333</v>
      </c>
    </row>
    <row r="23" spans="1:23" s="1" customFormat="1" ht="15" customHeight="1" x14ac:dyDescent="0.25">
      <c r="A23" s="9">
        <v>6</v>
      </c>
      <c r="B23" s="300">
        <v>20080</v>
      </c>
      <c r="C23" s="301" t="s">
        <v>14</v>
      </c>
      <c r="D23" s="302">
        <f>'Русский-9 2018 расклад'!K23</f>
        <v>53</v>
      </c>
      <c r="E23" s="303">
        <f>'Русский-9 2019 расклад'!K23</f>
        <v>71</v>
      </c>
      <c r="F23" s="303">
        <f>'Русский-9 2020 расклад'!K23</f>
        <v>45</v>
      </c>
      <c r="G23" s="304">
        <f>'Русский-9 2021 расклад'!K23</f>
        <v>54</v>
      </c>
      <c r="H23" s="302">
        <f>'Русский-9 2018 расклад'!L23</f>
        <v>26.998199999999997</v>
      </c>
      <c r="I23" s="303">
        <f>'Русский-9 2019 расклад'!L23</f>
        <v>30.0046</v>
      </c>
      <c r="J23" s="303">
        <f>'Русский-9 2020 расклад'!L23</f>
        <v>8.0009999999999994</v>
      </c>
      <c r="K23" s="305">
        <f>'Русский-9 2021 расклад'!L23</f>
        <v>26</v>
      </c>
      <c r="L23" s="306">
        <f>'Русский-9 2018 расклад'!M23</f>
        <v>50.94</v>
      </c>
      <c r="M23" s="307">
        <f>'Русский-9 2019 расклад'!M23</f>
        <v>42.26</v>
      </c>
      <c r="N23" s="307">
        <f>'Русский-9 2020 расклад'!M23</f>
        <v>17.78</v>
      </c>
      <c r="O23" s="308">
        <f>'Русский-9 2021 расклад'!M23</f>
        <v>48.148148148148145</v>
      </c>
      <c r="P23" s="302">
        <f>'Русский-9 2018 расклад'!N23</f>
        <v>4.9978999999999996</v>
      </c>
      <c r="Q23" s="303">
        <f>'Русский-9 2019 расклад'!N23</f>
        <v>2.0022000000000002</v>
      </c>
      <c r="R23" s="303">
        <f>'Русский-9 2020 расклад'!N23</f>
        <v>9</v>
      </c>
      <c r="S23" s="305">
        <f>'Русский-9 2021 расклад'!N23</f>
        <v>6</v>
      </c>
      <c r="T23" s="306">
        <f>'Русский-9 2018 расклад'!O23</f>
        <v>9.43</v>
      </c>
      <c r="U23" s="307">
        <f>'Русский-9 2019 расклад'!O23</f>
        <v>2.82</v>
      </c>
      <c r="V23" s="307">
        <f>'Русский-9 2020 расклад'!O23</f>
        <v>20</v>
      </c>
      <c r="W23" s="309">
        <f>'Русский-9 2021 расклад'!O23</f>
        <v>11.111111111111111</v>
      </c>
    </row>
    <row r="24" spans="1:23" s="1" customFormat="1" ht="15" customHeight="1" x14ac:dyDescent="0.25">
      <c r="A24" s="9">
        <v>7</v>
      </c>
      <c r="B24" s="300">
        <v>20460</v>
      </c>
      <c r="C24" s="301" t="s">
        <v>16</v>
      </c>
      <c r="D24" s="302">
        <f>'Русский-9 2018 расклад'!K24</f>
        <v>97</v>
      </c>
      <c r="E24" s="303">
        <f>'Русский-9 2019 расклад'!K24</f>
        <v>122</v>
      </c>
      <c r="F24" s="303" t="s">
        <v>143</v>
      </c>
      <c r="G24" s="304">
        <f>'Русский-9 2021 расклад'!K24</f>
        <v>80</v>
      </c>
      <c r="H24" s="302">
        <f>'Русский-9 2018 расклад'!L24</f>
        <v>44.9983</v>
      </c>
      <c r="I24" s="303">
        <f>'Русский-9 2019 расклад'!L24</f>
        <v>65.001599999999996</v>
      </c>
      <c r="J24" s="303" t="s">
        <v>143</v>
      </c>
      <c r="K24" s="305">
        <f>'Русский-9 2021 расклад'!L24</f>
        <v>31</v>
      </c>
      <c r="L24" s="306">
        <f>'Русский-9 2018 расклад'!M24</f>
        <v>46.39</v>
      </c>
      <c r="M24" s="307">
        <f>'Русский-9 2019 расклад'!M24</f>
        <v>53.28</v>
      </c>
      <c r="N24" s="307" t="s">
        <v>143</v>
      </c>
      <c r="O24" s="308">
        <f>'Русский-9 2021 расклад'!M24</f>
        <v>38.75</v>
      </c>
      <c r="P24" s="302">
        <f>'Русский-9 2018 расклад'!N24</f>
        <v>7.0034000000000001</v>
      </c>
      <c r="Q24" s="303">
        <f>'Русский-9 2019 расклад'!N24</f>
        <v>0</v>
      </c>
      <c r="R24" s="303" t="s">
        <v>143</v>
      </c>
      <c r="S24" s="305">
        <f>'Русский-9 2021 расклад'!N24</f>
        <v>5</v>
      </c>
      <c r="T24" s="306">
        <f>'Русский-9 2018 расклад'!O24</f>
        <v>7.22</v>
      </c>
      <c r="U24" s="307">
        <f>'Русский-9 2019 расклад'!O24</f>
        <v>0</v>
      </c>
      <c r="V24" s="307" t="s">
        <v>143</v>
      </c>
      <c r="W24" s="309">
        <f>'Русский-9 2021 расклад'!O24</f>
        <v>6.25</v>
      </c>
    </row>
    <row r="25" spans="1:23" s="1" customFormat="1" ht="15" customHeight="1" x14ac:dyDescent="0.25">
      <c r="A25" s="9">
        <v>8</v>
      </c>
      <c r="B25" s="300">
        <v>20550</v>
      </c>
      <c r="C25" s="301" t="s">
        <v>17</v>
      </c>
      <c r="D25" s="302">
        <f>'Русский-9 2018 расклад'!K25</f>
        <v>21</v>
      </c>
      <c r="E25" s="303">
        <f>'Русский-9 2019 расклад'!K25</f>
        <v>66</v>
      </c>
      <c r="F25" s="303">
        <f>'Русский-9 2020 расклад'!K25</f>
        <v>52</v>
      </c>
      <c r="G25" s="304">
        <f>'Русский-9 2021 расклад'!K25</f>
        <v>58</v>
      </c>
      <c r="H25" s="302">
        <f>'Русский-9 2018 расклад'!L25</f>
        <v>5.9997000000000007</v>
      </c>
      <c r="I25" s="303">
        <f>'Русский-9 2019 расклад'!L25</f>
        <v>44.002200000000002</v>
      </c>
      <c r="J25" s="303">
        <f>'Русский-9 2020 расклад'!L25</f>
        <v>16.000399999999999</v>
      </c>
      <c r="K25" s="305">
        <f>'Русский-9 2021 расклад'!L25</f>
        <v>28</v>
      </c>
      <c r="L25" s="306">
        <f>'Русский-9 2018 расклад'!M25</f>
        <v>28.57</v>
      </c>
      <c r="M25" s="307">
        <f>'Русский-9 2019 расклад'!M25</f>
        <v>66.67</v>
      </c>
      <c r="N25" s="307">
        <f>'Русский-9 2020 расклад'!M25</f>
        <v>30.77</v>
      </c>
      <c r="O25" s="308">
        <f>'Русский-9 2021 расклад'!M25</f>
        <v>48.275862068965516</v>
      </c>
      <c r="P25" s="302">
        <f>'Русский-9 2018 расклад'!N25</f>
        <v>0</v>
      </c>
      <c r="Q25" s="303">
        <f>'Русский-9 2019 расклад'!N25</f>
        <v>0</v>
      </c>
      <c r="R25" s="303">
        <f>'Русский-9 2020 расклад'!N25</f>
        <v>6.999200000000001</v>
      </c>
      <c r="S25" s="305">
        <f>'Русский-9 2021 расклад'!N25</f>
        <v>6</v>
      </c>
      <c r="T25" s="306">
        <f>'Русский-9 2018 расклад'!O25</f>
        <v>0</v>
      </c>
      <c r="U25" s="307">
        <f>'Русский-9 2019 расклад'!O25</f>
        <v>0</v>
      </c>
      <c r="V25" s="307">
        <f>'Русский-9 2020 расклад'!O25</f>
        <v>13.46</v>
      </c>
      <c r="W25" s="309">
        <f>'Русский-9 2021 расклад'!O25</f>
        <v>10.344827586206897</v>
      </c>
    </row>
    <row r="26" spans="1:23" s="1" customFormat="1" ht="15" customHeight="1" x14ac:dyDescent="0.25">
      <c r="A26" s="9">
        <v>9</v>
      </c>
      <c r="B26" s="300">
        <v>20630</v>
      </c>
      <c r="C26" s="301" t="s">
        <v>18</v>
      </c>
      <c r="D26" s="302">
        <f>'Русский-9 2018 расклад'!K26</f>
        <v>49</v>
      </c>
      <c r="E26" s="303">
        <f>'Русский-9 2019 расклад'!K26</f>
        <v>57</v>
      </c>
      <c r="F26" s="303">
        <f>'Русский-9 2020 расклад'!K26</f>
        <v>48</v>
      </c>
      <c r="G26" s="304">
        <f>'Русский-9 2021 расклад'!K26</f>
        <v>53</v>
      </c>
      <c r="H26" s="302">
        <f>'Русский-9 2018 расклад'!L26</f>
        <v>19.9969</v>
      </c>
      <c r="I26" s="303">
        <f>'Русский-9 2019 расклад'!L26</f>
        <v>31.9998</v>
      </c>
      <c r="J26" s="303">
        <f>'Русский-9 2020 расклад'!L26</f>
        <v>0</v>
      </c>
      <c r="K26" s="305">
        <f>'Русский-9 2021 расклад'!L26</f>
        <v>17.999999999999996</v>
      </c>
      <c r="L26" s="306">
        <f>'Русский-9 2018 расклад'!M26</f>
        <v>40.81</v>
      </c>
      <c r="M26" s="307">
        <f>'Русский-9 2019 расклад'!M26</f>
        <v>56.14</v>
      </c>
      <c r="N26" s="307">
        <f>'Русский-9 2020 расклад'!M26</f>
        <v>0</v>
      </c>
      <c r="O26" s="308">
        <f>'Русский-9 2021 расклад'!M26</f>
        <v>33.96226415094339</v>
      </c>
      <c r="P26" s="302">
        <f>'Русский-9 2018 расклад'!N26</f>
        <v>4.9979999999999993</v>
      </c>
      <c r="Q26" s="303">
        <f>'Русский-9 2019 расклад'!N26</f>
        <v>0.99750000000000005</v>
      </c>
      <c r="R26" s="303">
        <f>'Русский-9 2020 расклад'!N26</f>
        <v>45</v>
      </c>
      <c r="S26" s="305">
        <f>'Русский-9 2021 расклад'!N26</f>
        <v>8</v>
      </c>
      <c r="T26" s="306">
        <f>'Русский-9 2018 расклад'!O26</f>
        <v>10.199999999999999</v>
      </c>
      <c r="U26" s="307">
        <f>'Русский-9 2019 расклад'!O26</f>
        <v>1.75</v>
      </c>
      <c r="V26" s="307">
        <f>'Русский-9 2020 расклад'!O26</f>
        <v>93.75</v>
      </c>
      <c r="W26" s="309">
        <f>'Русский-9 2021 расклад'!O26</f>
        <v>15.09433962264151</v>
      </c>
    </row>
    <row r="27" spans="1:23" s="1" customFormat="1" ht="15" customHeight="1" x14ac:dyDescent="0.25">
      <c r="A27" s="9">
        <v>10</v>
      </c>
      <c r="B27" s="300">
        <v>20810</v>
      </c>
      <c r="C27" s="301" t="s">
        <v>19</v>
      </c>
      <c r="D27" s="302">
        <f>'Русский-9 2018 расклад'!K27</f>
        <v>73</v>
      </c>
      <c r="E27" s="303">
        <f>'Русский-9 2019 расклад'!K27</f>
        <v>75</v>
      </c>
      <c r="F27" s="303" t="s">
        <v>143</v>
      </c>
      <c r="G27" s="304">
        <f>'Русский-9 2021 расклад'!K27</f>
        <v>81</v>
      </c>
      <c r="H27" s="302">
        <f>'Русский-9 2018 расклад'!L27</f>
        <v>21.002099999999999</v>
      </c>
      <c r="I27" s="303">
        <f>'Русский-9 2019 расклад'!L27</f>
        <v>26.002500000000001</v>
      </c>
      <c r="J27" s="303" t="s">
        <v>143</v>
      </c>
      <c r="K27" s="305">
        <f>'Русский-9 2021 расклад'!L27</f>
        <v>26.999999999999996</v>
      </c>
      <c r="L27" s="306">
        <f>'Русский-9 2018 расклад'!M27</f>
        <v>28.770000000000003</v>
      </c>
      <c r="M27" s="307">
        <f>'Русский-9 2019 расклад'!M27</f>
        <v>34.67</v>
      </c>
      <c r="N27" s="307" t="s">
        <v>143</v>
      </c>
      <c r="O27" s="308">
        <f>'Русский-9 2021 расклад'!M27</f>
        <v>33.333333333333329</v>
      </c>
      <c r="P27" s="302">
        <f>'Русский-9 2018 расклад'!N27</f>
        <v>1.0001</v>
      </c>
      <c r="Q27" s="303">
        <f>'Русский-9 2019 расклад'!N27</f>
        <v>0.99750000000000005</v>
      </c>
      <c r="R27" s="303" t="s">
        <v>143</v>
      </c>
      <c r="S27" s="305">
        <f>'Русский-9 2021 расклад'!N27</f>
        <v>16</v>
      </c>
      <c r="T27" s="306">
        <f>'Русский-9 2018 расклад'!O27</f>
        <v>1.37</v>
      </c>
      <c r="U27" s="307">
        <f>'Русский-9 2019 расклад'!O27</f>
        <v>1.33</v>
      </c>
      <c r="V27" s="307" t="s">
        <v>143</v>
      </c>
      <c r="W27" s="309">
        <f>'Русский-9 2021 расклад'!O27</f>
        <v>19.753086419753085</v>
      </c>
    </row>
    <row r="28" spans="1:23" s="1" customFormat="1" ht="15" customHeight="1" x14ac:dyDescent="0.25">
      <c r="A28" s="9">
        <v>11</v>
      </c>
      <c r="B28" s="300">
        <v>20900</v>
      </c>
      <c r="C28" s="301" t="s">
        <v>20</v>
      </c>
      <c r="D28" s="302">
        <f>'Русский-9 2018 расклад'!K28</f>
        <v>50</v>
      </c>
      <c r="E28" s="303">
        <f>'Русский-9 2019 расклад'!K28</f>
        <v>72</v>
      </c>
      <c r="F28" s="303" t="s">
        <v>143</v>
      </c>
      <c r="G28" s="304">
        <f>'Русский-9 2021 расклад'!K28</f>
        <v>121</v>
      </c>
      <c r="H28" s="302">
        <f>'Русский-9 2018 расклад'!L28</f>
        <v>20</v>
      </c>
      <c r="I28" s="303">
        <f>'Русский-9 2019 расклад'!L28</f>
        <v>47.995199999999997</v>
      </c>
      <c r="J28" s="303" t="s">
        <v>143</v>
      </c>
      <c r="K28" s="305">
        <f>'Русский-9 2021 расклад'!L28</f>
        <v>49</v>
      </c>
      <c r="L28" s="306">
        <f>'Русский-9 2018 расклад'!M28</f>
        <v>40</v>
      </c>
      <c r="M28" s="307">
        <f>'Русский-9 2019 расклад'!M28</f>
        <v>66.66</v>
      </c>
      <c r="N28" s="307" t="s">
        <v>143</v>
      </c>
      <c r="O28" s="308">
        <f>'Русский-9 2021 расклад'!M28</f>
        <v>40.495867768595041</v>
      </c>
      <c r="P28" s="302">
        <f>'Русский-9 2018 расклад'!N28</f>
        <v>1</v>
      </c>
      <c r="Q28" s="303">
        <f>'Русский-9 2019 расклад'!N28</f>
        <v>0</v>
      </c>
      <c r="R28" s="303" t="s">
        <v>143</v>
      </c>
      <c r="S28" s="305">
        <f>'Русский-9 2021 расклад'!N28</f>
        <v>7</v>
      </c>
      <c r="T28" s="306">
        <f>'Русский-9 2018 расклад'!O28</f>
        <v>2</v>
      </c>
      <c r="U28" s="307">
        <f>'Русский-9 2019 расклад'!O28</f>
        <v>0</v>
      </c>
      <c r="V28" s="307" t="s">
        <v>143</v>
      </c>
      <c r="W28" s="309">
        <f>'Русский-9 2021 расклад'!O28</f>
        <v>5.785123966942149</v>
      </c>
    </row>
    <row r="29" spans="1:23" s="1" customFormat="1" ht="15" customHeight="1" thickBot="1" x14ac:dyDescent="0.3">
      <c r="A29" s="312">
        <v>12</v>
      </c>
      <c r="B29" s="313">
        <v>21350</v>
      </c>
      <c r="C29" s="314" t="s">
        <v>22</v>
      </c>
      <c r="D29" s="315">
        <f>'Русский-9 2018 расклад'!K29</f>
        <v>74</v>
      </c>
      <c r="E29" s="316">
        <f>'Русский-9 2019 расклад'!K29</f>
        <v>46</v>
      </c>
      <c r="F29" s="316" t="s">
        <v>143</v>
      </c>
      <c r="G29" s="317">
        <f>'Русский-9 2021 расклад'!K29</f>
        <v>46</v>
      </c>
      <c r="H29" s="315">
        <f>'Русский-9 2018 расклад'!L29</f>
        <v>27.002600000000001</v>
      </c>
      <c r="I29" s="316">
        <f>'Русский-9 2019 расклад'!L29</f>
        <v>25.999199999999995</v>
      </c>
      <c r="J29" s="316" t="s">
        <v>143</v>
      </c>
      <c r="K29" s="318">
        <f>'Русский-9 2021 расклад'!L29</f>
        <v>17</v>
      </c>
      <c r="L29" s="319">
        <f>'Русский-9 2018 расклад'!M29</f>
        <v>36.49</v>
      </c>
      <c r="M29" s="320">
        <f>'Русский-9 2019 расклад'!M29</f>
        <v>56.519999999999996</v>
      </c>
      <c r="N29" s="320" t="s">
        <v>143</v>
      </c>
      <c r="O29" s="321">
        <f>'Русский-9 2021 расклад'!M29</f>
        <v>36.956521739130437</v>
      </c>
      <c r="P29" s="315">
        <f>'Русский-9 2018 расклад'!N29</f>
        <v>4.0034000000000001</v>
      </c>
      <c r="Q29" s="316">
        <f>'Русский-9 2019 расклад'!N29</f>
        <v>0</v>
      </c>
      <c r="R29" s="316" t="s">
        <v>143</v>
      </c>
      <c r="S29" s="318">
        <f>'Русский-9 2021 расклад'!N29</f>
        <v>2</v>
      </c>
      <c r="T29" s="319">
        <f>'Русский-9 2018 расклад'!O29</f>
        <v>5.41</v>
      </c>
      <c r="U29" s="320">
        <f>'Русский-9 2019 расклад'!O29</f>
        <v>0</v>
      </c>
      <c r="V29" s="320" t="s">
        <v>143</v>
      </c>
      <c r="W29" s="322">
        <f>'Русский-9 2021 расклад'!O29</f>
        <v>4.3478260869565215</v>
      </c>
    </row>
    <row r="30" spans="1:23" s="1" customFormat="1" ht="15" customHeight="1" thickBot="1" x14ac:dyDescent="0.3">
      <c r="A30" s="28"/>
      <c r="B30" s="323"/>
      <c r="C30" s="324" t="s">
        <v>99</v>
      </c>
      <c r="D30" s="270">
        <f>'Русский-9 2018 расклад'!K30</f>
        <v>1225</v>
      </c>
      <c r="E30" s="271">
        <f>'Русский-9 2019 расклад'!K30</f>
        <v>1314</v>
      </c>
      <c r="F30" s="271">
        <f>'Русский-9 2020 расклад'!K30</f>
        <v>589</v>
      </c>
      <c r="G30" s="272">
        <f>'Русский-9 2021 расклад'!K30</f>
        <v>1288</v>
      </c>
      <c r="H30" s="270">
        <f>'Русский-9 2018 расклад'!L30</f>
        <v>605.01169999999991</v>
      </c>
      <c r="I30" s="271">
        <f>'Русский-9 2019 расклад'!L30</f>
        <v>765.96780000000001</v>
      </c>
      <c r="J30" s="271">
        <f>'Русский-9 2020 расклад'!L30</f>
        <v>115.0008</v>
      </c>
      <c r="K30" s="273">
        <f>'Русский-9 2021 расклад'!L30</f>
        <v>548</v>
      </c>
      <c r="L30" s="274">
        <f>'Русский-9 2018 расклад'!M30</f>
        <v>46.692941176470583</v>
      </c>
      <c r="M30" s="275">
        <f>'Русский-9 2019 расклад'!M30</f>
        <v>56.272352941176479</v>
      </c>
      <c r="N30" s="275">
        <f>'Русский-9 2020 расклад'!M30</f>
        <v>19.9575</v>
      </c>
      <c r="O30" s="276">
        <f>'Русский-9 2021 расклад'!M30</f>
        <v>39.351343792193894</v>
      </c>
      <c r="P30" s="270">
        <f>'Русский-9 2018 расклад'!N30</f>
        <v>13.998600000000001</v>
      </c>
      <c r="Q30" s="271">
        <f>'Русский-9 2019 расклад'!N30</f>
        <v>19.996600000000001</v>
      </c>
      <c r="R30" s="271">
        <f>'Русский-9 2020 расклад'!N30</f>
        <v>297.00839999999999</v>
      </c>
      <c r="S30" s="273">
        <f>'Русский-9 2021 расклад'!N30</f>
        <v>93</v>
      </c>
      <c r="T30" s="274">
        <f>'Русский-9 2018 расклад'!O30</f>
        <v>1.5688235294117645</v>
      </c>
      <c r="U30" s="275">
        <f>'Русский-9 2019 расклад'!O30</f>
        <v>1.6258823529411766</v>
      </c>
      <c r="V30" s="275">
        <f>'Русский-9 2020 расклад'!O30</f>
        <v>49.001249999999999</v>
      </c>
      <c r="W30" s="277">
        <f>'Русский-9 2021 расклад'!O30</f>
        <v>8.8500927931538556</v>
      </c>
    </row>
    <row r="31" spans="1:23" s="1" customFormat="1" ht="15" customHeight="1" x14ac:dyDescent="0.25">
      <c r="A31" s="7">
        <v>1</v>
      </c>
      <c r="B31" s="290">
        <v>30070</v>
      </c>
      <c r="C31" s="291" t="s">
        <v>24</v>
      </c>
      <c r="D31" s="292">
        <f>'Русский-9 2018 расклад'!K31</f>
        <v>73</v>
      </c>
      <c r="E31" s="293">
        <f>'Русский-9 2019 расклад'!K31</f>
        <v>97</v>
      </c>
      <c r="F31" s="293">
        <f>'Русский-9 2020 расклад'!K31</f>
        <v>99</v>
      </c>
      <c r="G31" s="294">
        <f>'Русский-9 2021 расклад'!K31</f>
        <v>119</v>
      </c>
      <c r="H31" s="292">
        <f>'Русский-9 2018 расклад'!L31</f>
        <v>37.003700000000002</v>
      </c>
      <c r="I31" s="293">
        <f>'Русский-9 2019 расклад'!L31</f>
        <v>71.993400000000008</v>
      </c>
      <c r="J31" s="293">
        <f>'Русский-9 2020 расклад'!L31</f>
        <v>15.998399999999998</v>
      </c>
      <c r="K31" s="295">
        <f>'Русский-9 2021 расклад'!L31</f>
        <v>69</v>
      </c>
      <c r="L31" s="296">
        <f>'Русский-9 2018 расклад'!M31</f>
        <v>50.69</v>
      </c>
      <c r="M31" s="297">
        <f>'Русский-9 2019 расклад'!M31</f>
        <v>74.22</v>
      </c>
      <c r="N31" s="297">
        <f>'Русский-9 2020 расклад'!M31</f>
        <v>16.16</v>
      </c>
      <c r="O31" s="298">
        <f>'Русский-9 2021 расклад'!M31</f>
        <v>57.983193277310924</v>
      </c>
      <c r="P31" s="292">
        <f>'Русский-9 2018 расклад'!N31</f>
        <v>0</v>
      </c>
      <c r="Q31" s="293">
        <f>'Русский-9 2019 расклад'!N31</f>
        <v>0</v>
      </c>
      <c r="R31" s="293">
        <f>'Русский-9 2020 расклад'!N31</f>
        <v>62.003700000000002</v>
      </c>
      <c r="S31" s="295">
        <f>'Русский-9 2021 расклад'!N31</f>
        <v>1</v>
      </c>
      <c r="T31" s="296">
        <f>'Русский-9 2018 расклад'!O31</f>
        <v>0</v>
      </c>
      <c r="U31" s="297">
        <f>'Русский-9 2019 расклад'!O31</f>
        <v>0</v>
      </c>
      <c r="V31" s="297">
        <f>'Русский-9 2020 расклад'!O31</f>
        <v>62.63</v>
      </c>
      <c r="W31" s="299">
        <f>'Русский-9 2021 расклад'!O31</f>
        <v>0.84033613445378152</v>
      </c>
    </row>
    <row r="32" spans="1:23" s="1" customFormat="1" ht="15" customHeight="1" x14ac:dyDescent="0.25">
      <c r="A32" s="9">
        <v>2</v>
      </c>
      <c r="B32" s="300">
        <v>30480</v>
      </c>
      <c r="C32" s="301" t="s">
        <v>117</v>
      </c>
      <c r="D32" s="302">
        <f>'Русский-9 2018 расклад'!K32</f>
        <v>102</v>
      </c>
      <c r="E32" s="303">
        <f>'Русский-9 2019 расклад'!K32</f>
        <v>116</v>
      </c>
      <c r="F32" s="303" t="s">
        <v>143</v>
      </c>
      <c r="G32" s="304">
        <f>'Русский-9 2021 расклад'!K32</f>
        <v>92</v>
      </c>
      <c r="H32" s="302">
        <f>'Русский-9 2018 расклад'!L32</f>
        <v>66.004199999999997</v>
      </c>
      <c r="I32" s="303">
        <f>'Русский-9 2019 расклад'!L32</f>
        <v>85.004799999999989</v>
      </c>
      <c r="J32" s="303" t="s">
        <v>143</v>
      </c>
      <c r="K32" s="305">
        <f>'Русский-9 2021 расклад'!L32</f>
        <v>56</v>
      </c>
      <c r="L32" s="306">
        <f>'Русский-9 2018 расклад'!M32</f>
        <v>64.709999999999994</v>
      </c>
      <c r="M32" s="307">
        <f>'Русский-9 2019 расклад'!M32</f>
        <v>73.28</v>
      </c>
      <c r="N32" s="307" t="s">
        <v>143</v>
      </c>
      <c r="O32" s="308">
        <f>'Русский-9 2021 расклад'!M32</f>
        <v>60.869565217391305</v>
      </c>
      <c r="P32" s="302">
        <f>'Русский-9 2018 расклад'!N32</f>
        <v>0</v>
      </c>
      <c r="Q32" s="303">
        <f>'Русский-9 2019 расклад'!N32</f>
        <v>0</v>
      </c>
      <c r="R32" s="303" t="s">
        <v>143</v>
      </c>
      <c r="S32" s="305">
        <f>'Русский-9 2021 расклад'!N32</f>
        <v>2</v>
      </c>
      <c r="T32" s="306">
        <f>'Русский-9 2018 расклад'!O32</f>
        <v>0</v>
      </c>
      <c r="U32" s="307">
        <f>'Русский-9 2019 расклад'!O32</f>
        <v>0</v>
      </c>
      <c r="V32" s="307" t="s">
        <v>143</v>
      </c>
      <c r="W32" s="309">
        <f>'Русский-9 2021 расклад'!O32</f>
        <v>2.1739130434782608</v>
      </c>
    </row>
    <row r="33" spans="1:23" s="1" customFormat="1" ht="15" customHeight="1" x14ac:dyDescent="0.25">
      <c r="A33" s="9">
        <v>3</v>
      </c>
      <c r="B33" s="310">
        <v>30460</v>
      </c>
      <c r="C33" s="311" t="s">
        <v>29</v>
      </c>
      <c r="D33" s="302">
        <f>'Русский-9 2018 расклад'!K33</f>
        <v>29</v>
      </c>
      <c r="E33" s="303">
        <f>'Русский-9 2019 расклад'!K33</f>
        <v>111</v>
      </c>
      <c r="F33" s="303">
        <f>'Русский-9 2020 расклад'!K33</f>
        <v>95</v>
      </c>
      <c r="G33" s="304">
        <f>'Русский-9 2021 расклад'!K33</f>
        <v>75</v>
      </c>
      <c r="H33" s="302">
        <f>'Русский-9 2018 расклад'!L33</f>
        <v>12.0002</v>
      </c>
      <c r="I33" s="303">
        <f>'Русский-9 2019 расклад'!L33</f>
        <v>84.992699999999985</v>
      </c>
      <c r="J33" s="303">
        <f>'Русский-9 2020 расклад'!L33</f>
        <v>8.9965000000000011</v>
      </c>
      <c r="K33" s="305">
        <f>'Русский-9 2021 расклад'!L33</f>
        <v>27</v>
      </c>
      <c r="L33" s="306">
        <f>'Русский-9 2018 расклад'!M33</f>
        <v>41.38</v>
      </c>
      <c r="M33" s="307">
        <f>'Русский-9 2019 расклад'!M33</f>
        <v>76.569999999999993</v>
      </c>
      <c r="N33" s="307">
        <f>'Русский-9 2020 расклад'!M33</f>
        <v>9.4700000000000006</v>
      </c>
      <c r="O33" s="308">
        <f>'Русский-9 2021 расклад'!M33</f>
        <v>36</v>
      </c>
      <c r="P33" s="302">
        <f>'Русский-9 2018 расклад'!N33</f>
        <v>1.0005000000000002</v>
      </c>
      <c r="Q33" s="303">
        <f>'Русский-9 2019 расклад'!N33</f>
        <v>0</v>
      </c>
      <c r="R33" s="303">
        <f>'Русский-9 2020 расклад'!N33</f>
        <v>64.001500000000007</v>
      </c>
      <c r="S33" s="305">
        <f>'Русский-9 2021 расклад'!N33</f>
        <v>3</v>
      </c>
      <c r="T33" s="306">
        <f>'Русский-9 2018 расклад'!O33</f>
        <v>3.45</v>
      </c>
      <c r="U33" s="307">
        <f>'Русский-9 2019 расклад'!O33</f>
        <v>0</v>
      </c>
      <c r="V33" s="307">
        <f>'Русский-9 2020 расклад'!O33</f>
        <v>67.37</v>
      </c>
      <c r="W33" s="309">
        <f>'Русский-9 2021 расклад'!O33</f>
        <v>4</v>
      </c>
    </row>
    <row r="34" spans="1:23" s="1" customFormat="1" ht="15" customHeight="1" x14ac:dyDescent="0.25">
      <c r="A34" s="9">
        <v>4</v>
      </c>
      <c r="B34" s="300">
        <v>30030</v>
      </c>
      <c r="C34" s="301" t="s">
        <v>23</v>
      </c>
      <c r="D34" s="302">
        <f>'Русский-9 2018 расклад'!K34</f>
        <v>70</v>
      </c>
      <c r="E34" s="303">
        <f>'Русский-9 2019 расклад'!K34</f>
        <v>75</v>
      </c>
      <c r="F34" s="303">
        <f>'Русский-9 2020 расклад'!K34</f>
        <v>23</v>
      </c>
      <c r="G34" s="304">
        <f>'Русский-9 2021 расклад'!K34</f>
        <v>26</v>
      </c>
      <c r="H34" s="302">
        <f>'Русский-9 2018 расклад'!L34</f>
        <v>24.002999999999997</v>
      </c>
      <c r="I34" s="303">
        <f>'Русский-9 2019 расклад'!L34</f>
        <v>45</v>
      </c>
      <c r="J34" s="303">
        <f>'Русский-9 2020 расклад'!L34</f>
        <v>5.0002000000000004</v>
      </c>
      <c r="K34" s="305">
        <f>'Русский-9 2021 расклад'!L34</f>
        <v>9</v>
      </c>
      <c r="L34" s="306">
        <f>'Русский-9 2018 расклад'!M34</f>
        <v>34.29</v>
      </c>
      <c r="M34" s="307">
        <f>'Русский-9 2019 расклад'!M34</f>
        <v>60</v>
      </c>
      <c r="N34" s="307">
        <f>'Русский-9 2020 расклад'!M34</f>
        <v>21.740000000000002</v>
      </c>
      <c r="O34" s="308">
        <f>'Русский-9 2021 расклад'!M34</f>
        <v>34.615384615384613</v>
      </c>
      <c r="P34" s="302">
        <f>'Русский-9 2018 расклад'!N34</f>
        <v>0</v>
      </c>
      <c r="Q34" s="303">
        <f>'Русский-9 2019 расклад'!N34</f>
        <v>0</v>
      </c>
      <c r="R34" s="303">
        <f>'Русский-9 2020 расклад'!N34</f>
        <v>11.0009</v>
      </c>
      <c r="S34" s="305">
        <f>'Русский-9 2021 расклад'!N34</f>
        <v>1</v>
      </c>
      <c r="T34" s="306">
        <f>'Русский-9 2018 расклад'!O34</f>
        <v>0</v>
      </c>
      <c r="U34" s="307">
        <f>'Русский-9 2019 расклад'!O34</f>
        <v>0</v>
      </c>
      <c r="V34" s="307">
        <f>'Русский-9 2020 расклад'!O34</f>
        <v>47.83</v>
      </c>
      <c r="W34" s="309">
        <f>'Русский-9 2021 расклад'!O34</f>
        <v>3.8461538461538463</v>
      </c>
    </row>
    <row r="35" spans="1:23" s="1" customFormat="1" ht="15" customHeight="1" x14ac:dyDescent="0.25">
      <c r="A35" s="9">
        <v>5</v>
      </c>
      <c r="B35" s="300">
        <v>31000</v>
      </c>
      <c r="C35" s="301" t="s">
        <v>37</v>
      </c>
      <c r="D35" s="302">
        <f>'Русский-9 2018 расклад'!K35</f>
        <v>26</v>
      </c>
      <c r="E35" s="303">
        <f>'Русский-9 2019 расклад'!K35</f>
        <v>98</v>
      </c>
      <c r="F35" s="303">
        <f>'Русский-9 2020 расклад'!K35</f>
        <v>81</v>
      </c>
      <c r="G35" s="304">
        <f>'Русский-9 2021 расклад'!K35</f>
        <v>103</v>
      </c>
      <c r="H35" s="302">
        <f>'Русский-9 2018 расклад'!L35</f>
        <v>17.9998</v>
      </c>
      <c r="I35" s="303">
        <f>'Русский-9 2019 расклад'!L35</f>
        <v>73.000200000000007</v>
      </c>
      <c r="J35" s="303">
        <f>'Русский-9 2020 расклад'!L35</f>
        <v>28.0017</v>
      </c>
      <c r="K35" s="305">
        <f>'Русский-9 2021 расклад'!L35</f>
        <v>44</v>
      </c>
      <c r="L35" s="306">
        <f>'Русский-9 2018 расклад'!M35</f>
        <v>69.23</v>
      </c>
      <c r="M35" s="307">
        <f>'Русский-9 2019 расклад'!M35</f>
        <v>74.490000000000009</v>
      </c>
      <c r="N35" s="307">
        <f>'Русский-9 2020 расклад'!M35</f>
        <v>34.57</v>
      </c>
      <c r="O35" s="308">
        <f>'Русский-9 2021 расклад'!M35</f>
        <v>42.71844660194175</v>
      </c>
      <c r="P35" s="302">
        <f>'Русский-9 2018 расклад'!N35</f>
        <v>0</v>
      </c>
      <c r="Q35" s="303">
        <f>'Русский-9 2019 расклад'!N35</f>
        <v>0</v>
      </c>
      <c r="R35" s="303">
        <f>'Русский-9 2020 расклад'!N35</f>
        <v>19.998900000000003</v>
      </c>
      <c r="S35" s="305">
        <f>'Русский-9 2021 расклад'!N35</f>
        <v>4</v>
      </c>
      <c r="T35" s="306">
        <f>'Русский-9 2018 расклад'!O35</f>
        <v>0</v>
      </c>
      <c r="U35" s="307">
        <f>'Русский-9 2019 расклад'!O35</f>
        <v>0</v>
      </c>
      <c r="V35" s="307">
        <f>'Русский-9 2020 расклад'!O35</f>
        <v>24.69</v>
      </c>
      <c r="W35" s="309">
        <f>'Русский-9 2021 расклад'!O35</f>
        <v>3.883495145631068</v>
      </c>
    </row>
    <row r="36" spans="1:23" s="1" customFormat="1" ht="15" customHeight="1" x14ac:dyDescent="0.25">
      <c r="A36" s="9">
        <v>6</v>
      </c>
      <c r="B36" s="300">
        <v>30130</v>
      </c>
      <c r="C36" s="301" t="s">
        <v>25</v>
      </c>
      <c r="D36" s="302">
        <f>'Русский-9 2018 расклад'!K36</f>
        <v>57</v>
      </c>
      <c r="E36" s="303">
        <f>'Русский-9 2019 расклад'!K36</f>
        <v>31</v>
      </c>
      <c r="F36" s="303" t="s">
        <v>143</v>
      </c>
      <c r="G36" s="304">
        <f>'Русский-9 2021 расклад'!K36</f>
        <v>74</v>
      </c>
      <c r="H36" s="302">
        <f>'Русский-9 2018 расклад'!L36</f>
        <v>31.9998</v>
      </c>
      <c r="I36" s="303">
        <f>'Русский-9 2019 расклад'!L36</f>
        <v>12.0001</v>
      </c>
      <c r="J36" s="303" t="s">
        <v>143</v>
      </c>
      <c r="K36" s="305">
        <f>'Русский-9 2021 расклад'!L36</f>
        <v>23</v>
      </c>
      <c r="L36" s="306">
        <f>'Русский-9 2018 расклад'!M36</f>
        <v>56.14</v>
      </c>
      <c r="M36" s="307">
        <f>'Русский-9 2019 расклад'!M36</f>
        <v>38.71</v>
      </c>
      <c r="N36" s="307" t="s">
        <v>143</v>
      </c>
      <c r="O36" s="308">
        <f>'Русский-9 2021 расклад'!M36</f>
        <v>31.081081081081081</v>
      </c>
      <c r="P36" s="302">
        <f>'Русский-9 2018 расклад'!N36</f>
        <v>0</v>
      </c>
      <c r="Q36" s="303">
        <f>'Русский-9 2019 расклад'!N36</f>
        <v>1.0012999999999999</v>
      </c>
      <c r="R36" s="303" t="s">
        <v>143</v>
      </c>
      <c r="S36" s="305">
        <f>'Русский-9 2021 расклад'!N36</f>
        <v>2</v>
      </c>
      <c r="T36" s="306">
        <f>'Русский-9 2018 расклад'!O36</f>
        <v>0</v>
      </c>
      <c r="U36" s="307">
        <f>'Русский-9 2019 расклад'!O36</f>
        <v>3.23</v>
      </c>
      <c r="V36" s="307" t="s">
        <v>143</v>
      </c>
      <c r="W36" s="309">
        <f>'Русский-9 2021 расклад'!O36</f>
        <v>2.7027027027027026</v>
      </c>
    </row>
    <row r="37" spans="1:23" s="1" customFormat="1" ht="15" customHeight="1" x14ac:dyDescent="0.25">
      <c r="A37" s="9">
        <v>7</v>
      </c>
      <c r="B37" s="300">
        <v>30160</v>
      </c>
      <c r="C37" s="301" t="s">
        <v>26</v>
      </c>
      <c r="D37" s="302">
        <f>'Русский-9 2018 расклад'!K37</f>
        <v>107</v>
      </c>
      <c r="E37" s="303">
        <f>'Русский-9 2019 расклад'!K37</f>
        <v>62</v>
      </c>
      <c r="F37" s="303">
        <f>'Русский-9 2020 расклад'!K37</f>
        <v>64</v>
      </c>
      <c r="G37" s="304">
        <f>'Русский-9 2021 расклад'!K37</f>
        <v>46</v>
      </c>
      <c r="H37" s="302">
        <f>'Русский-9 2018 расклад'!L37</f>
        <v>60.005599999999994</v>
      </c>
      <c r="I37" s="303">
        <f>'Русский-9 2019 расклад'!L37</f>
        <v>31</v>
      </c>
      <c r="J37" s="303">
        <f>'Русский-9 2020 расклад'!L37</f>
        <v>7.0016000000000007</v>
      </c>
      <c r="K37" s="305">
        <f>'Русский-9 2021 расклад'!L37</f>
        <v>6.9999999999999991</v>
      </c>
      <c r="L37" s="306">
        <f>'Русский-9 2018 расклад'!M37</f>
        <v>56.08</v>
      </c>
      <c r="M37" s="307">
        <f>'Русский-9 2019 расклад'!M37</f>
        <v>50</v>
      </c>
      <c r="N37" s="307">
        <f>'Русский-9 2020 расклад'!M37</f>
        <v>10.940000000000001</v>
      </c>
      <c r="O37" s="308">
        <f>'Русский-9 2021 расклад'!M37</f>
        <v>15.217391304347824</v>
      </c>
      <c r="P37" s="302">
        <f>'Русский-9 2018 расклад'!N37</f>
        <v>2.0009000000000001</v>
      </c>
      <c r="Q37" s="303">
        <f>'Русский-9 2019 расклад'!N37</f>
        <v>0</v>
      </c>
      <c r="R37" s="303">
        <f>'Русский-9 2020 расклад'!N37</f>
        <v>48</v>
      </c>
      <c r="S37" s="305">
        <f>'Русский-9 2021 расклад'!N37</f>
        <v>11</v>
      </c>
      <c r="T37" s="306">
        <f>'Русский-9 2018 расклад'!O37</f>
        <v>1.87</v>
      </c>
      <c r="U37" s="307">
        <f>'Русский-9 2019 расклад'!O37</f>
        <v>0</v>
      </c>
      <c r="V37" s="307">
        <f>'Русский-9 2020 расклад'!O37</f>
        <v>75</v>
      </c>
      <c r="W37" s="309">
        <f>'Русский-9 2021 расклад'!O37</f>
        <v>23.913043478260871</v>
      </c>
    </row>
    <row r="38" spans="1:23" s="1" customFormat="1" ht="15" customHeight="1" x14ac:dyDescent="0.25">
      <c r="A38" s="9">
        <v>8</v>
      </c>
      <c r="B38" s="300">
        <v>30310</v>
      </c>
      <c r="C38" s="301" t="s">
        <v>27</v>
      </c>
      <c r="D38" s="302">
        <f>'Русский-9 2018 расклад'!K38</f>
        <v>39</v>
      </c>
      <c r="E38" s="303">
        <f>'Русский-9 2019 расклад'!K38</f>
        <v>24</v>
      </c>
      <c r="F38" s="303" t="s">
        <v>143</v>
      </c>
      <c r="G38" s="304">
        <f>'Русский-9 2021 расклад'!K38</f>
        <v>70</v>
      </c>
      <c r="H38" s="302">
        <f>'Русский-9 2018 расклад'!L38</f>
        <v>14.000999999999999</v>
      </c>
      <c r="I38" s="303">
        <f>'Русский-9 2019 расклад'!L38</f>
        <v>13.9992</v>
      </c>
      <c r="J38" s="303" t="s">
        <v>143</v>
      </c>
      <c r="K38" s="305">
        <f>'Русский-9 2021 расклад'!L38</f>
        <v>25</v>
      </c>
      <c r="L38" s="306">
        <f>'Русский-9 2018 расклад'!M38</f>
        <v>35.9</v>
      </c>
      <c r="M38" s="307">
        <f>'Русский-9 2019 расклад'!M38</f>
        <v>58.33</v>
      </c>
      <c r="N38" s="307" t="s">
        <v>143</v>
      </c>
      <c r="O38" s="308">
        <f>'Русский-9 2021 расклад'!M38</f>
        <v>35.714285714285715</v>
      </c>
      <c r="P38" s="302">
        <f>'Русский-9 2018 расклад'!N38</f>
        <v>0</v>
      </c>
      <c r="Q38" s="303">
        <f>'Русский-9 2019 расклад'!N38</f>
        <v>0</v>
      </c>
      <c r="R38" s="303" t="s">
        <v>143</v>
      </c>
      <c r="S38" s="305">
        <f>'Русский-9 2021 расклад'!N38</f>
        <v>10</v>
      </c>
      <c r="T38" s="306">
        <f>'Русский-9 2018 расклад'!O38</f>
        <v>0</v>
      </c>
      <c r="U38" s="307">
        <f>'Русский-9 2019 расклад'!O38</f>
        <v>0</v>
      </c>
      <c r="V38" s="307" t="s">
        <v>143</v>
      </c>
      <c r="W38" s="309">
        <f>'Русский-9 2021 расклад'!O38</f>
        <v>14.285714285714286</v>
      </c>
    </row>
    <row r="39" spans="1:23" s="1" customFormat="1" ht="15" customHeight="1" x14ac:dyDescent="0.25">
      <c r="A39" s="9">
        <v>9</v>
      </c>
      <c r="B39" s="300">
        <v>30440</v>
      </c>
      <c r="C39" s="301" t="s">
        <v>28</v>
      </c>
      <c r="D39" s="302">
        <f>'Русский-9 2018 расклад'!K39</f>
        <v>114</v>
      </c>
      <c r="E39" s="303">
        <f>'Русский-9 2019 расклад'!K39</f>
        <v>74</v>
      </c>
      <c r="F39" s="303" t="s">
        <v>143</v>
      </c>
      <c r="G39" s="304">
        <f>'Русский-9 2021 расклад'!K39</f>
        <v>101</v>
      </c>
      <c r="H39" s="302">
        <f>'Русский-9 2018 расклад'!L39</f>
        <v>65.002799999999993</v>
      </c>
      <c r="I39" s="303">
        <f>'Русский-9 2019 расклад'!L39</f>
        <v>45.998400000000004</v>
      </c>
      <c r="J39" s="303" t="s">
        <v>143</v>
      </c>
      <c r="K39" s="305">
        <f>'Русский-9 2021 расклад'!L39</f>
        <v>36.000000000000007</v>
      </c>
      <c r="L39" s="306">
        <f>'Русский-9 2018 расклад'!M39</f>
        <v>57.019999999999996</v>
      </c>
      <c r="M39" s="307">
        <f>'Русский-9 2019 расклад'!M39</f>
        <v>62.16</v>
      </c>
      <c r="N39" s="307" t="s">
        <v>143</v>
      </c>
      <c r="O39" s="308">
        <f>'Русский-9 2021 расклад'!M39</f>
        <v>35.643564356435647</v>
      </c>
      <c r="P39" s="302">
        <f>'Русский-9 2018 расклад'!N39</f>
        <v>0</v>
      </c>
      <c r="Q39" s="303">
        <f>'Русский-9 2019 расклад'!N39</f>
        <v>1.9980000000000002</v>
      </c>
      <c r="R39" s="303" t="s">
        <v>143</v>
      </c>
      <c r="S39" s="305">
        <f>'Русский-9 2021 расклад'!N39</f>
        <v>7</v>
      </c>
      <c r="T39" s="306">
        <f>'Русский-9 2018 расклад'!O39</f>
        <v>0</v>
      </c>
      <c r="U39" s="307">
        <f>'Русский-9 2019 расклад'!O39</f>
        <v>2.7</v>
      </c>
      <c r="V39" s="307" t="s">
        <v>143</v>
      </c>
      <c r="W39" s="309">
        <f>'Русский-9 2021 расклад'!O39</f>
        <v>6.9306930693069306</v>
      </c>
    </row>
    <row r="40" spans="1:23" s="1" customFormat="1" ht="15" customHeight="1" x14ac:dyDescent="0.25">
      <c r="A40" s="9">
        <v>10</v>
      </c>
      <c r="B40" s="300">
        <v>30500</v>
      </c>
      <c r="C40" s="301" t="s">
        <v>30</v>
      </c>
      <c r="D40" s="302">
        <f>'Русский-9 2018 расклад'!K40</f>
        <v>68</v>
      </c>
      <c r="E40" s="303">
        <f>'Русский-9 2019 расклад'!K40</f>
        <v>39</v>
      </c>
      <c r="F40" s="303" t="s">
        <v>143</v>
      </c>
      <c r="G40" s="304">
        <f>'Русский-9 2021 расклад'!K40</f>
        <v>35</v>
      </c>
      <c r="H40" s="302">
        <f>'Русский-9 2018 расклад'!L40</f>
        <v>21.998000000000001</v>
      </c>
      <c r="I40" s="303">
        <f>'Русский-9 2019 расклад'!L40</f>
        <v>24.998999999999995</v>
      </c>
      <c r="J40" s="303" t="s">
        <v>143</v>
      </c>
      <c r="K40" s="305">
        <f>'Русский-9 2021 расклад'!L40</f>
        <v>4</v>
      </c>
      <c r="L40" s="306">
        <f>'Русский-9 2018 расклад'!M40</f>
        <v>32.35</v>
      </c>
      <c r="M40" s="307">
        <f>'Русский-9 2019 расклад'!M40</f>
        <v>64.099999999999994</v>
      </c>
      <c r="N40" s="307" t="s">
        <v>143</v>
      </c>
      <c r="O40" s="308">
        <f>'Русский-9 2021 расклад'!M40</f>
        <v>11.428571428571429</v>
      </c>
      <c r="P40" s="302">
        <f>'Русский-9 2018 расклад'!N40</f>
        <v>0.99959999999999993</v>
      </c>
      <c r="Q40" s="303">
        <f>'Русский-9 2019 расклад'!N40</f>
        <v>0</v>
      </c>
      <c r="R40" s="303" t="s">
        <v>143</v>
      </c>
      <c r="S40" s="305">
        <f>'Русский-9 2021 расклад'!N40</f>
        <v>4</v>
      </c>
      <c r="T40" s="306">
        <f>'Русский-9 2018 расклад'!O40</f>
        <v>1.47</v>
      </c>
      <c r="U40" s="307">
        <f>'Русский-9 2019 расклад'!O40</f>
        <v>0</v>
      </c>
      <c r="V40" s="307" t="s">
        <v>143</v>
      </c>
      <c r="W40" s="309">
        <f>'Русский-9 2021 расклад'!O40</f>
        <v>11.428571428571429</v>
      </c>
    </row>
    <row r="41" spans="1:23" s="1" customFormat="1" ht="15" customHeight="1" x14ac:dyDescent="0.25">
      <c r="A41" s="9">
        <v>11</v>
      </c>
      <c r="B41" s="300">
        <v>30530</v>
      </c>
      <c r="C41" s="301" t="s">
        <v>31</v>
      </c>
      <c r="D41" s="302">
        <f>'Русский-9 2018 расклад'!K41</f>
        <v>76</v>
      </c>
      <c r="E41" s="303">
        <f>'Русский-9 2019 расклад'!K41</f>
        <v>81</v>
      </c>
      <c r="F41" s="303">
        <f>'Русский-9 2020 расклад'!K41</f>
        <v>85</v>
      </c>
      <c r="G41" s="304">
        <f>'Русский-9 2021 расклад'!K41</f>
        <v>96</v>
      </c>
      <c r="H41" s="302">
        <f>'Русский-9 2018 расклад'!L41</f>
        <v>46.998400000000004</v>
      </c>
      <c r="I41" s="303">
        <f>'Русский-9 2019 расклад'!L41</f>
        <v>30.998700000000003</v>
      </c>
      <c r="J41" s="303">
        <f>'Русский-9 2020 расклад'!L41</f>
        <v>12.002000000000001</v>
      </c>
      <c r="K41" s="305">
        <f>'Русский-9 2021 расклад'!L41</f>
        <v>40</v>
      </c>
      <c r="L41" s="306">
        <f>'Русский-9 2018 расклад'!M41</f>
        <v>61.84</v>
      </c>
      <c r="M41" s="307">
        <f>'Русский-9 2019 расклад'!M41</f>
        <v>38.270000000000003</v>
      </c>
      <c r="N41" s="307">
        <f>'Русский-9 2020 расклад'!M41</f>
        <v>14.12</v>
      </c>
      <c r="O41" s="308">
        <f>'Русский-9 2021 расклад'!M41</f>
        <v>41.666666666666664</v>
      </c>
      <c r="P41" s="302">
        <f>'Русский-9 2018 расклад'!N41</f>
        <v>1.0032000000000001</v>
      </c>
      <c r="Q41" s="303">
        <f>'Русский-9 2019 расклад'!N41</f>
        <v>0.99629999999999996</v>
      </c>
      <c r="R41" s="303">
        <f>'Русский-9 2020 расклад'!N41</f>
        <v>57.001000000000005</v>
      </c>
      <c r="S41" s="305">
        <f>'Русский-9 2021 расклад'!N41</f>
        <v>1</v>
      </c>
      <c r="T41" s="306">
        <f>'Русский-9 2018 расклад'!O41</f>
        <v>1.32</v>
      </c>
      <c r="U41" s="307">
        <f>'Русский-9 2019 расклад'!O41</f>
        <v>1.23</v>
      </c>
      <c r="V41" s="307">
        <f>'Русский-9 2020 расклад'!O41</f>
        <v>67.06</v>
      </c>
      <c r="W41" s="309">
        <f>'Русский-9 2021 расклад'!O41</f>
        <v>1.0416666666666667</v>
      </c>
    </row>
    <row r="42" spans="1:23" s="1" customFormat="1" ht="15" customHeight="1" x14ac:dyDescent="0.25">
      <c r="A42" s="9">
        <v>12</v>
      </c>
      <c r="B42" s="300">
        <v>30640</v>
      </c>
      <c r="C42" s="301" t="s">
        <v>32</v>
      </c>
      <c r="D42" s="302">
        <f>'Русский-9 2018 расклад'!K42</f>
        <v>44</v>
      </c>
      <c r="E42" s="303">
        <f>'Русский-9 2019 расклад'!K42</f>
        <v>97</v>
      </c>
      <c r="F42" s="303" t="s">
        <v>143</v>
      </c>
      <c r="G42" s="304">
        <f>'Русский-9 2021 расклад'!K42</f>
        <v>77</v>
      </c>
      <c r="H42" s="302">
        <f>'Русский-9 2018 расклад'!L42</f>
        <v>9.9968000000000004</v>
      </c>
      <c r="I42" s="303">
        <f>'Русский-9 2019 расклад'!L42</f>
        <v>61.992699999999992</v>
      </c>
      <c r="J42" s="303" t="s">
        <v>143</v>
      </c>
      <c r="K42" s="305">
        <f>'Русский-9 2021 расклад'!L42</f>
        <v>44</v>
      </c>
      <c r="L42" s="306">
        <f>'Русский-9 2018 расклад'!M42</f>
        <v>22.72</v>
      </c>
      <c r="M42" s="307">
        <f>'Русский-9 2019 расклад'!M42</f>
        <v>63.91</v>
      </c>
      <c r="N42" s="307" t="s">
        <v>143</v>
      </c>
      <c r="O42" s="308">
        <f>'Русский-9 2021 расклад'!M42</f>
        <v>57.142857142857139</v>
      </c>
      <c r="P42" s="302">
        <f>'Русский-9 2018 расклад'!N42</f>
        <v>4.9984000000000002</v>
      </c>
      <c r="Q42" s="303">
        <f>'Русский-9 2019 расклад'!N42</f>
        <v>0.99909999999999999</v>
      </c>
      <c r="R42" s="303" t="s">
        <v>143</v>
      </c>
      <c r="S42" s="305">
        <f>'Русский-9 2021 расклад'!N42</f>
        <v>6</v>
      </c>
      <c r="T42" s="306">
        <f>'Русский-9 2018 расклад'!O42</f>
        <v>11.36</v>
      </c>
      <c r="U42" s="307">
        <f>'Русский-9 2019 расклад'!O42</f>
        <v>1.03</v>
      </c>
      <c r="V42" s="307" t="s">
        <v>143</v>
      </c>
      <c r="W42" s="309">
        <f>'Русский-9 2021 расклад'!O42</f>
        <v>7.7922077922077921</v>
      </c>
    </row>
    <row r="43" spans="1:23" s="1" customFormat="1" ht="15" customHeight="1" x14ac:dyDescent="0.25">
      <c r="A43" s="9">
        <v>13</v>
      </c>
      <c r="B43" s="300">
        <v>30650</v>
      </c>
      <c r="C43" s="301" t="s">
        <v>33</v>
      </c>
      <c r="D43" s="302">
        <f>'Русский-9 2018 расклад'!K43</f>
        <v>23</v>
      </c>
      <c r="E43" s="303">
        <f>'Русский-9 2019 расклад'!K43</f>
        <v>73</v>
      </c>
      <c r="F43" s="303">
        <f>'Русский-9 2020 расклад'!K43</f>
        <v>48</v>
      </c>
      <c r="G43" s="304">
        <f>'Русский-9 2021 расклад'!K43</f>
        <v>54</v>
      </c>
      <c r="H43" s="302">
        <f>'Русский-9 2018 расклад'!L43</f>
        <v>5.0002000000000004</v>
      </c>
      <c r="I43" s="303">
        <f>'Русский-9 2019 расклад'!L43</f>
        <v>22.002200000000002</v>
      </c>
      <c r="J43" s="303">
        <f>'Русский-9 2020 расклад'!L43</f>
        <v>12</v>
      </c>
      <c r="K43" s="305">
        <f>'Русский-9 2021 расклад'!L43</f>
        <v>14</v>
      </c>
      <c r="L43" s="306">
        <f>'Русский-9 2018 расклад'!M43</f>
        <v>21.740000000000002</v>
      </c>
      <c r="M43" s="307">
        <f>'Русский-9 2019 расклад'!M43</f>
        <v>30.14</v>
      </c>
      <c r="N43" s="307">
        <f>'Русский-9 2020 расклад'!M43</f>
        <v>25</v>
      </c>
      <c r="O43" s="308">
        <f>'Русский-9 2021 расклад'!M43</f>
        <v>25.925925925925927</v>
      </c>
      <c r="P43" s="302">
        <f>'Русский-9 2018 расклад'!N43</f>
        <v>1.0004999999999999</v>
      </c>
      <c r="Q43" s="303">
        <f>'Русский-9 2019 расклад'!N43</f>
        <v>4.0004</v>
      </c>
      <c r="R43" s="303">
        <f>'Русский-9 2020 расклад'!N43</f>
        <v>9.9983999999999984</v>
      </c>
      <c r="S43" s="305">
        <f>'Русский-9 2021 расклад'!N43</f>
        <v>16</v>
      </c>
      <c r="T43" s="306">
        <f>'Русский-9 2018 расклад'!O43</f>
        <v>4.3499999999999996</v>
      </c>
      <c r="U43" s="307">
        <f>'Русский-9 2019 расклад'!O43</f>
        <v>5.48</v>
      </c>
      <c r="V43" s="307">
        <f>'Русский-9 2020 расклад'!O43</f>
        <v>20.83</v>
      </c>
      <c r="W43" s="309">
        <f>'Русский-9 2021 расклад'!O43</f>
        <v>29.62962962962963</v>
      </c>
    </row>
    <row r="44" spans="1:23" s="1" customFormat="1" ht="15" customHeight="1" x14ac:dyDescent="0.25">
      <c r="A44" s="9">
        <v>14</v>
      </c>
      <c r="B44" s="300">
        <v>30790</v>
      </c>
      <c r="C44" s="301" t="s">
        <v>34</v>
      </c>
      <c r="D44" s="302">
        <f>'Русский-9 2018 расклад'!K44</f>
        <v>53</v>
      </c>
      <c r="E44" s="303">
        <f>'Русский-9 2019 расклад'!K44</f>
        <v>66</v>
      </c>
      <c r="F44" s="303" t="s">
        <v>143</v>
      </c>
      <c r="G44" s="304">
        <f>'Русский-9 2021 расклад'!K44</f>
        <v>40</v>
      </c>
      <c r="H44" s="302">
        <f>'Русский-9 2018 расклад'!L44</f>
        <v>22.996700000000001</v>
      </c>
      <c r="I44" s="303">
        <f>'Русский-9 2019 расклад'!L44</f>
        <v>36.999600000000001</v>
      </c>
      <c r="J44" s="303" t="s">
        <v>143</v>
      </c>
      <c r="K44" s="305">
        <f>'Русский-9 2021 расклад'!L44</f>
        <v>19</v>
      </c>
      <c r="L44" s="306">
        <f>'Русский-9 2018 расклад'!M44</f>
        <v>43.39</v>
      </c>
      <c r="M44" s="307">
        <f>'Русский-9 2019 расклад'!M44</f>
        <v>56.06</v>
      </c>
      <c r="N44" s="307" t="s">
        <v>143</v>
      </c>
      <c r="O44" s="308">
        <f>'Русский-9 2021 расклад'!M44</f>
        <v>47.5</v>
      </c>
      <c r="P44" s="302">
        <f>'Русский-9 2018 расклад'!N44</f>
        <v>0</v>
      </c>
      <c r="Q44" s="303">
        <f>'Русский-9 2019 расклад'!N44</f>
        <v>3.9995999999999996</v>
      </c>
      <c r="R44" s="303" t="s">
        <v>143</v>
      </c>
      <c r="S44" s="305">
        <f>'Русский-9 2021 расклад'!N44</f>
        <v>4</v>
      </c>
      <c r="T44" s="306">
        <f>'Русский-9 2018 расклад'!O44</f>
        <v>0</v>
      </c>
      <c r="U44" s="307">
        <f>'Русский-9 2019 расклад'!O44</f>
        <v>6.06</v>
      </c>
      <c r="V44" s="307" t="s">
        <v>143</v>
      </c>
      <c r="W44" s="309">
        <f>'Русский-9 2021 расклад'!O44</f>
        <v>10</v>
      </c>
    </row>
    <row r="45" spans="1:23" s="1" customFormat="1" ht="15" customHeight="1" x14ac:dyDescent="0.25">
      <c r="A45" s="9">
        <v>15</v>
      </c>
      <c r="B45" s="300">
        <v>30890</v>
      </c>
      <c r="C45" s="301" t="s">
        <v>35</v>
      </c>
      <c r="D45" s="302">
        <f>'Русский-9 2018 расклад'!K45</f>
        <v>123</v>
      </c>
      <c r="E45" s="303">
        <f>'Русский-9 2019 расклад'!K45</f>
        <v>67</v>
      </c>
      <c r="F45" s="303" t="s">
        <v>143</v>
      </c>
      <c r="G45" s="304">
        <f>'Русский-9 2021 расклад'!K45</f>
        <v>51</v>
      </c>
      <c r="H45" s="302">
        <f>'Русский-9 2018 расклад'!L45</f>
        <v>69.003</v>
      </c>
      <c r="I45" s="303">
        <f>'Русский-9 2019 расклад'!L45</f>
        <v>23.999400000000001</v>
      </c>
      <c r="J45" s="303" t="s">
        <v>143</v>
      </c>
      <c r="K45" s="305">
        <f>'Русский-9 2021 расклад'!L45</f>
        <v>19.000000000000004</v>
      </c>
      <c r="L45" s="306">
        <f>'Русский-9 2018 расклад'!M45</f>
        <v>56.1</v>
      </c>
      <c r="M45" s="307">
        <f>'Русский-9 2019 расклад'!M45</f>
        <v>35.82</v>
      </c>
      <c r="N45" s="307" t="s">
        <v>143</v>
      </c>
      <c r="O45" s="308">
        <f>'Русский-9 2021 расклад'!M45</f>
        <v>37.254901960784316</v>
      </c>
      <c r="P45" s="302">
        <f>'Русский-9 2018 расклад'!N45</f>
        <v>0</v>
      </c>
      <c r="Q45" s="303">
        <f>'Русский-9 2019 расклад'!N45</f>
        <v>2.0033000000000003</v>
      </c>
      <c r="R45" s="303" t="s">
        <v>143</v>
      </c>
      <c r="S45" s="305">
        <f>'Русский-9 2021 расклад'!N45</f>
        <v>9.0000000000000018</v>
      </c>
      <c r="T45" s="306">
        <f>'Русский-9 2018 расклад'!O45</f>
        <v>0</v>
      </c>
      <c r="U45" s="307">
        <f>'Русский-9 2019 расклад'!O45</f>
        <v>2.99</v>
      </c>
      <c r="V45" s="307" t="s">
        <v>143</v>
      </c>
      <c r="W45" s="309">
        <f>'Русский-9 2021 расклад'!O45</f>
        <v>17.647058823529413</v>
      </c>
    </row>
    <row r="46" spans="1:23" s="1" customFormat="1" ht="15" customHeight="1" x14ac:dyDescent="0.25">
      <c r="A46" s="9">
        <v>16</v>
      </c>
      <c r="B46" s="300">
        <v>30940</v>
      </c>
      <c r="C46" s="301" t="s">
        <v>36</v>
      </c>
      <c r="D46" s="302">
        <f>'Русский-9 2018 расклад'!K46</f>
        <v>123</v>
      </c>
      <c r="E46" s="303">
        <f>'Русский-9 2019 расклад'!K46</f>
        <v>101</v>
      </c>
      <c r="F46" s="303">
        <f>'Русский-9 2020 расклад'!K46</f>
        <v>94</v>
      </c>
      <c r="G46" s="304">
        <f>'Русский-9 2021 расклад'!K46</f>
        <v>109</v>
      </c>
      <c r="H46" s="302">
        <f>'Русский-9 2018 расклад'!L46</f>
        <v>62.004300000000001</v>
      </c>
      <c r="I46" s="303">
        <f>'Русский-9 2019 расклад'!L46</f>
        <v>59.994000000000007</v>
      </c>
      <c r="J46" s="303">
        <f>'Русский-9 2020 расклад'!L46</f>
        <v>26.000399999999999</v>
      </c>
      <c r="K46" s="305">
        <f>'Русский-9 2021 расклад'!L46</f>
        <v>58</v>
      </c>
      <c r="L46" s="306">
        <f>'Русский-9 2018 расклад'!M46</f>
        <v>50.410000000000004</v>
      </c>
      <c r="M46" s="307">
        <f>'Русский-9 2019 расклад'!M46</f>
        <v>59.400000000000006</v>
      </c>
      <c r="N46" s="307">
        <f>'Русский-9 2020 расклад'!M46</f>
        <v>27.66</v>
      </c>
      <c r="O46" s="308">
        <f>'Русский-9 2021 расклад'!M46</f>
        <v>53.211009174311926</v>
      </c>
      <c r="P46" s="302">
        <f>'Русский-9 2018 расклад'!N46</f>
        <v>0.99630000000000007</v>
      </c>
      <c r="Q46" s="303">
        <f>'Русский-9 2019 расклад'!N46</f>
        <v>1.9997999999999998</v>
      </c>
      <c r="R46" s="303">
        <f>'Русский-9 2020 расклад'!N46</f>
        <v>25.004000000000001</v>
      </c>
      <c r="S46" s="305">
        <f>'Русский-9 2021 расклад'!N46</f>
        <v>4</v>
      </c>
      <c r="T46" s="306">
        <f>'Русский-9 2018 расклад'!O46</f>
        <v>0.81</v>
      </c>
      <c r="U46" s="307">
        <f>'Русский-9 2019 расклад'!O46</f>
        <v>1.98</v>
      </c>
      <c r="V46" s="307">
        <f>'Русский-9 2020 расклад'!O46</f>
        <v>26.6</v>
      </c>
      <c r="W46" s="309">
        <f>'Русский-9 2021 расклад'!O46</f>
        <v>3.669724770642202</v>
      </c>
    </row>
    <row r="47" spans="1:23" s="1" customFormat="1" ht="15" customHeight="1" thickBot="1" x14ac:dyDescent="0.3">
      <c r="A47" s="9">
        <v>17</v>
      </c>
      <c r="B47" s="313">
        <v>31480</v>
      </c>
      <c r="C47" s="314" t="s">
        <v>38</v>
      </c>
      <c r="D47" s="315">
        <f>'Русский-9 2018 расклад'!K47</f>
        <v>98</v>
      </c>
      <c r="E47" s="316">
        <f>'Русский-9 2019 расклад'!K47</f>
        <v>102</v>
      </c>
      <c r="F47" s="316" t="s">
        <v>143</v>
      </c>
      <c r="G47" s="317">
        <f>'Русский-9 2021 расклад'!K47</f>
        <v>120</v>
      </c>
      <c r="H47" s="315">
        <f>'Русский-9 2018 расклад'!L47</f>
        <v>38.994199999999999</v>
      </c>
      <c r="I47" s="316">
        <f>'Русский-9 2019 расклад'!L47</f>
        <v>41.993400000000001</v>
      </c>
      <c r="J47" s="316" t="s">
        <v>143</v>
      </c>
      <c r="K47" s="318">
        <f>'Русский-9 2021 расклад'!L47</f>
        <v>54</v>
      </c>
      <c r="L47" s="319">
        <f>'Русский-9 2018 расклад'!M47</f>
        <v>39.79</v>
      </c>
      <c r="M47" s="320">
        <f>'Русский-9 2019 расклад'!M47</f>
        <v>41.17</v>
      </c>
      <c r="N47" s="320" t="s">
        <v>143</v>
      </c>
      <c r="O47" s="321">
        <f>'Русский-9 2021 расклад'!M47</f>
        <v>45</v>
      </c>
      <c r="P47" s="315">
        <f>'Русский-9 2018 расклад'!N47</f>
        <v>1.9992000000000001</v>
      </c>
      <c r="Q47" s="316">
        <f>'Русский-9 2019 расклад'!N47</f>
        <v>2.9988000000000001</v>
      </c>
      <c r="R47" s="316" t="s">
        <v>143</v>
      </c>
      <c r="S47" s="318">
        <f>'Русский-9 2021 расклад'!N47</f>
        <v>8</v>
      </c>
      <c r="T47" s="319">
        <f>'Русский-9 2018 расклад'!O47</f>
        <v>2.04</v>
      </c>
      <c r="U47" s="320">
        <f>'Русский-9 2019 расклад'!O47</f>
        <v>2.94</v>
      </c>
      <c r="V47" s="320" t="s">
        <v>143</v>
      </c>
      <c r="W47" s="322">
        <f>'Русский-9 2021 расклад'!O47</f>
        <v>6.666666666666667</v>
      </c>
    </row>
    <row r="48" spans="1:23" s="1" customFormat="1" ht="15" customHeight="1" thickBot="1" x14ac:dyDescent="0.3">
      <c r="A48" s="28"/>
      <c r="B48" s="323"/>
      <c r="C48" s="324" t="s">
        <v>100</v>
      </c>
      <c r="D48" s="270">
        <f>'Русский-9 2018 расклад'!K48</f>
        <v>1280</v>
      </c>
      <c r="E48" s="271">
        <f>'Русский-9 2019 расклад'!K48</f>
        <v>1402</v>
      </c>
      <c r="F48" s="271">
        <f>'Русский-9 2020 расклад'!K48</f>
        <v>777</v>
      </c>
      <c r="G48" s="272">
        <f>'Русский-9 2021 расклад'!K48</f>
        <v>1426</v>
      </c>
      <c r="H48" s="270">
        <f>'Русский-9 2018 расклад'!L48</f>
        <v>829.99129999999991</v>
      </c>
      <c r="I48" s="271">
        <f>'Русский-9 2019 расклад'!L48</f>
        <v>952.98449999999968</v>
      </c>
      <c r="J48" s="271">
        <f>'Русский-9 2020 расклад'!L48</f>
        <v>252.97759999999997</v>
      </c>
      <c r="K48" s="273">
        <f>'Русский-9 2021 расклад'!L48</f>
        <v>804</v>
      </c>
      <c r="L48" s="274">
        <f>'Русский-9 2018 расклад'!M48</f>
        <v>60.515263157894751</v>
      </c>
      <c r="M48" s="275">
        <f>'Русский-9 2019 расклад'!M48</f>
        <v>63.037368421052633</v>
      </c>
      <c r="N48" s="275">
        <f>'Русский-9 2020 расклад'!M48</f>
        <v>28.720909090909092</v>
      </c>
      <c r="O48" s="276">
        <f>'Русский-9 2021 расклад'!M48</f>
        <v>50.835871703638745</v>
      </c>
      <c r="P48" s="270">
        <f>'Русский-9 2018 расклад'!N48</f>
        <v>10</v>
      </c>
      <c r="Q48" s="271">
        <f>'Русский-9 2019 расклад'!N48</f>
        <v>5.0022000000000002</v>
      </c>
      <c r="R48" s="271">
        <f>'Русский-9 2020 расклад'!N48</f>
        <v>239.99690000000001</v>
      </c>
      <c r="S48" s="273">
        <f>'Русский-9 2021 расклад'!N48</f>
        <v>41</v>
      </c>
      <c r="T48" s="274">
        <f>'Русский-9 2018 расклад'!O48</f>
        <v>1.0410526315789475</v>
      </c>
      <c r="U48" s="275">
        <f>'Русский-9 2019 расклад'!O48</f>
        <v>0.42105263157894735</v>
      </c>
      <c r="V48" s="275">
        <f>'Русский-9 2020 расклад'!O48</f>
        <v>35.580909090909088</v>
      </c>
      <c r="W48" s="277">
        <f>'Русский-9 2021 расклад'!O48</f>
        <v>4.1223796258866283</v>
      </c>
    </row>
    <row r="49" spans="1:23" s="1" customFormat="1" ht="15" customHeight="1" x14ac:dyDescent="0.25">
      <c r="A49" s="325">
        <v>1</v>
      </c>
      <c r="B49" s="290">
        <v>40010</v>
      </c>
      <c r="C49" s="291" t="s">
        <v>118</v>
      </c>
      <c r="D49" s="292">
        <f>'Русский-9 2018 расклад'!K49</f>
        <v>171</v>
      </c>
      <c r="E49" s="293">
        <f>'Русский-9 2019 расклад'!K49</f>
        <v>179</v>
      </c>
      <c r="F49" s="293">
        <f>'Русский-9 2020 расклад'!K49</f>
        <v>175</v>
      </c>
      <c r="G49" s="294">
        <f>'Русский-9 2021 расклад'!K49</f>
        <v>207</v>
      </c>
      <c r="H49" s="292">
        <f>'Русский-9 2018 расклад'!L49</f>
        <v>131.00309999999999</v>
      </c>
      <c r="I49" s="293">
        <f>'Русский-9 2019 расклад'!L49</f>
        <v>136.98869999999999</v>
      </c>
      <c r="J49" s="293">
        <f>'Русский-9 2020 расклад'!L49</f>
        <v>52.99</v>
      </c>
      <c r="K49" s="295">
        <f>'Русский-9 2021 расклад'!L49</f>
        <v>135</v>
      </c>
      <c r="L49" s="296">
        <f>'Русский-9 2018 расклад'!M49</f>
        <v>76.61</v>
      </c>
      <c r="M49" s="297">
        <f>'Русский-9 2019 расклад'!M49</f>
        <v>76.53</v>
      </c>
      <c r="N49" s="297">
        <f>'Русский-9 2020 расклад'!M49</f>
        <v>30.28</v>
      </c>
      <c r="O49" s="298">
        <f>'Русский-9 2021 расклад'!M49</f>
        <v>65.217391304347828</v>
      </c>
      <c r="P49" s="292">
        <f>'Русский-9 2018 расклад'!N49</f>
        <v>0</v>
      </c>
      <c r="Q49" s="293">
        <f>'Русский-9 2019 расклад'!N49</f>
        <v>0</v>
      </c>
      <c r="R49" s="293">
        <f>'Русский-9 2020 расклад'!N49</f>
        <v>13.0025</v>
      </c>
      <c r="S49" s="295">
        <f>'Русский-9 2021 расклад'!N49</f>
        <v>2</v>
      </c>
      <c r="T49" s="296">
        <f>'Русский-9 2018 расклад'!O49</f>
        <v>0</v>
      </c>
      <c r="U49" s="297">
        <f>'Русский-9 2019 расклад'!O49</f>
        <v>0</v>
      </c>
      <c r="V49" s="297">
        <f>'Русский-9 2020 расклад'!O49</f>
        <v>7.43</v>
      </c>
      <c r="W49" s="299">
        <f>'Русский-9 2021 расклад'!O49</f>
        <v>0.96618357487922701</v>
      </c>
    </row>
    <row r="50" spans="1:23" s="1" customFormat="1" ht="15" customHeight="1" x14ac:dyDescent="0.25">
      <c r="A50" s="326">
        <v>2</v>
      </c>
      <c r="B50" s="300">
        <v>40030</v>
      </c>
      <c r="C50" s="301" t="s">
        <v>124</v>
      </c>
      <c r="D50" s="302">
        <f>'Русский-9 2018 расклад'!K50</f>
        <v>162</v>
      </c>
      <c r="E50" s="303">
        <f>'Русский-9 2019 расклад'!K50</f>
        <v>61</v>
      </c>
      <c r="F50" s="303" t="s">
        <v>143</v>
      </c>
      <c r="G50" s="304">
        <f>'Русский-9 2021 расклад'!K50</f>
        <v>49</v>
      </c>
      <c r="H50" s="302">
        <f>'Русский-9 2018 расклад'!L50</f>
        <v>113.99940000000001</v>
      </c>
      <c r="I50" s="303">
        <f>'Русский-9 2019 расклад'!L50</f>
        <v>53.997199999999999</v>
      </c>
      <c r="J50" s="303" t="s">
        <v>143</v>
      </c>
      <c r="K50" s="305">
        <f>'Русский-9 2021 расклад'!L50</f>
        <v>37</v>
      </c>
      <c r="L50" s="306">
        <f>'Русский-9 2018 расклад'!M50</f>
        <v>70.37</v>
      </c>
      <c r="M50" s="307">
        <f>'Русский-9 2019 расклад'!M50</f>
        <v>88.52000000000001</v>
      </c>
      <c r="N50" s="307" t="s">
        <v>143</v>
      </c>
      <c r="O50" s="308">
        <f>'Русский-9 2021 расклад'!M50</f>
        <v>75.510204081632651</v>
      </c>
      <c r="P50" s="302">
        <f>'Русский-9 2018 расклад'!N50</f>
        <v>0</v>
      </c>
      <c r="Q50" s="303">
        <f>'Русский-9 2019 расклад'!N50</f>
        <v>0</v>
      </c>
      <c r="R50" s="303" t="s">
        <v>143</v>
      </c>
      <c r="S50" s="305">
        <f>'Русский-9 2021 расклад'!N50</f>
        <v>0</v>
      </c>
      <c r="T50" s="306">
        <f>'Русский-9 2018 расклад'!O50</f>
        <v>0</v>
      </c>
      <c r="U50" s="307">
        <f>'Русский-9 2019 расклад'!O50</f>
        <v>0</v>
      </c>
      <c r="V50" s="307" t="s">
        <v>143</v>
      </c>
      <c r="W50" s="309">
        <f>'Русский-9 2021 расклад'!O50</f>
        <v>0</v>
      </c>
    </row>
    <row r="51" spans="1:23" s="1" customFormat="1" ht="15" customHeight="1" x14ac:dyDescent="0.25">
      <c r="A51" s="326">
        <v>3</v>
      </c>
      <c r="B51" s="300">
        <v>40410</v>
      </c>
      <c r="C51" s="301" t="s">
        <v>48</v>
      </c>
      <c r="D51" s="302">
        <f>'Русский-9 2018 расклад'!K51</f>
        <v>29</v>
      </c>
      <c r="E51" s="303">
        <f>'Русский-9 2019 расклад'!K51</f>
        <v>145</v>
      </c>
      <c r="F51" s="303">
        <f>'Русский-9 2020 расклад'!K51</f>
        <v>134</v>
      </c>
      <c r="G51" s="304">
        <f>'Русский-9 2021 расклад'!K51</f>
        <v>151</v>
      </c>
      <c r="H51" s="302">
        <f>'Русский-9 2018 расклад'!L51</f>
        <v>26.0014</v>
      </c>
      <c r="I51" s="303">
        <f>'Русский-9 2019 расклад'!L51</f>
        <v>123.0035</v>
      </c>
      <c r="J51" s="303">
        <f>'Русский-9 2020 расклад'!L51</f>
        <v>55.007000000000005</v>
      </c>
      <c r="K51" s="305">
        <f>'Русский-9 2021 расклад'!L51</f>
        <v>118</v>
      </c>
      <c r="L51" s="306">
        <f>'Русский-9 2018 расклад'!M51</f>
        <v>89.66</v>
      </c>
      <c r="M51" s="307">
        <f>'Русский-9 2019 расклад'!M51</f>
        <v>84.83</v>
      </c>
      <c r="N51" s="307">
        <f>'Русский-9 2020 расклад'!M51</f>
        <v>41.050000000000004</v>
      </c>
      <c r="O51" s="308">
        <f>'Русский-9 2021 расклад'!M51</f>
        <v>78.145695364238406</v>
      </c>
      <c r="P51" s="302">
        <f>'Русский-9 2018 расклад'!N51</f>
        <v>0</v>
      </c>
      <c r="Q51" s="303">
        <f>'Русский-9 2019 расклад'!N51</f>
        <v>0</v>
      </c>
      <c r="R51" s="303">
        <f>'Русский-9 2020 расклад'!N51</f>
        <v>54.993599999999994</v>
      </c>
      <c r="S51" s="305">
        <f>'Русский-9 2021 расклад'!N51</f>
        <v>0</v>
      </c>
      <c r="T51" s="306">
        <f>'Русский-9 2018 расклад'!O51</f>
        <v>0</v>
      </c>
      <c r="U51" s="307">
        <f>'Русский-9 2019 расклад'!O51</f>
        <v>0</v>
      </c>
      <c r="V51" s="307">
        <f>'Русский-9 2020 расклад'!O51</f>
        <v>41.04</v>
      </c>
      <c r="W51" s="309">
        <f>'Русский-9 2021 расклад'!O51</f>
        <v>0</v>
      </c>
    </row>
    <row r="52" spans="1:23" s="1" customFormat="1" ht="15" customHeight="1" x14ac:dyDescent="0.25">
      <c r="A52" s="326">
        <v>4</v>
      </c>
      <c r="B52" s="300">
        <v>40011</v>
      </c>
      <c r="C52" s="301" t="s">
        <v>39</v>
      </c>
      <c r="D52" s="302">
        <f>'Русский-9 2018 расклад'!K52</f>
        <v>56</v>
      </c>
      <c r="E52" s="303">
        <f>'Русский-9 2019 расклад'!K52</f>
        <v>167</v>
      </c>
      <c r="F52" s="303" t="s">
        <v>143</v>
      </c>
      <c r="G52" s="304">
        <f>'Русский-9 2021 расклад'!K52</f>
        <v>156</v>
      </c>
      <c r="H52" s="302">
        <f>'Русский-9 2018 расклад'!L52</f>
        <v>45.998400000000004</v>
      </c>
      <c r="I52" s="303">
        <f>'Русский-9 2019 расклад'!L52</f>
        <v>127.0035</v>
      </c>
      <c r="J52" s="303" t="s">
        <v>143</v>
      </c>
      <c r="K52" s="305">
        <f>'Русский-9 2021 расклад'!L52</f>
        <v>90</v>
      </c>
      <c r="L52" s="306">
        <f>'Русский-9 2018 расклад'!M52</f>
        <v>82.14</v>
      </c>
      <c r="M52" s="307">
        <f>'Русский-9 2019 расклад'!M52</f>
        <v>76.05</v>
      </c>
      <c r="N52" s="307" t="s">
        <v>143</v>
      </c>
      <c r="O52" s="308">
        <f>'Русский-9 2021 расклад'!M52</f>
        <v>57.692307692307693</v>
      </c>
      <c r="P52" s="302">
        <f>'Русский-9 2018 расклад'!N52</f>
        <v>0</v>
      </c>
      <c r="Q52" s="303">
        <f>'Русский-9 2019 расклад'!N52</f>
        <v>1.002</v>
      </c>
      <c r="R52" s="303" t="s">
        <v>143</v>
      </c>
      <c r="S52" s="305">
        <f>'Русский-9 2021 расклад'!N52</f>
        <v>6</v>
      </c>
      <c r="T52" s="306">
        <f>'Русский-9 2018 расклад'!O52</f>
        <v>0</v>
      </c>
      <c r="U52" s="307">
        <f>'Русский-9 2019 расклад'!O52</f>
        <v>0.6</v>
      </c>
      <c r="V52" s="307" t="s">
        <v>143</v>
      </c>
      <c r="W52" s="309">
        <f>'Русский-9 2021 расклад'!O52</f>
        <v>3.8461538461538463</v>
      </c>
    </row>
    <row r="53" spans="1:23" s="1" customFormat="1" ht="15" customHeight="1" x14ac:dyDescent="0.25">
      <c r="A53" s="326">
        <v>5</v>
      </c>
      <c r="B53" s="300">
        <v>40080</v>
      </c>
      <c r="C53" s="301" t="s">
        <v>41</v>
      </c>
      <c r="D53" s="302">
        <f>'Русский-9 2018 расклад'!K53</f>
        <v>48</v>
      </c>
      <c r="E53" s="303">
        <f>'Русский-9 2019 расклад'!K53</f>
        <v>101</v>
      </c>
      <c r="F53" s="303">
        <f>'Русский-9 2020 расклад'!K53</f>
        <v>83</v>
      </c>
      <c r="G53" s="304">
        <f>'Русский-9 2021 расклад'!K53</f>
        <v>97</v>
      </c>
      <c r="H53" s="302">
        <f>'Русский-9 2018 расклад'!L53</f>
        <v>27.9984</v>
      </c>
      <c r="I53" s="303">
        <f>'Русский-9 2019 расклад'!L53</f>
        <v>58.99410000000001</v>
      </c>
      <c r="J53" s="303">
        <f>'Русский-9 2020 расклад'!L53</f>
        <v>15.994099999999998</v>
      </c>
      <c r="K53" s="305">
        <f>'Русский-9 2021 расклад'!L53</f>
        <v>59</v>
      </c>
      <c r="L53" s="306">
        <f>'Русский-9 2018 расклад'!M53</f>
        <v>58.33</v>
      </c>
      <c r="M53" s="307">
        <f>'Русский-9 2019 расклад'!M53</f>
        <v>58.410000000000004</v>
      </c>
      <c r="N53" s="307">
        <f>'Русский-9 2020 расклад'!M53</f>
        <v>19.27</v>
      </c>
      <c r="O53" s="308">
        <f>'Русский-9 2021 расклад'!M53</f>
        <v>60.824742268041241</v>
      </c>
      <c r="P53" s="302">
        <f>'Русский-9 2018 расклад'!N53</f>
        <v>0</v>
      </c>
      <c r="Q53" s="303">
        <f>'Русский-9 2019 расклад'!N53</f>
        <v>0.9998999999999999</v>
      </c>
      <c r="R53" s="303">
        <f>'Русский-9 2020 расклад'!N53</f>
        <v>37.001399999999997</v>
      </c>
      <c r="S53" s="305">
        <f>'Русский-9 2021 расклад'!N53</f>
        <v>0.99999999999999989</v>
      </c>
      <c r="T53" s="306">
        <f>'Русский-9 2018 расклад'!O53</f>
        <v>0</v>
      </c>
      <c r="U53" s="307">
        <f>'Русский-9 2019 расклад'!O53</f>
        <v>0.99</v>
      </c>
      <c r="V53" s="307">
        <f>'Русский-9 2020 расклад'!O53</f>
        <v>44.58</v>
      </c>
      <c r="W53" s="309">
        <f>'Русский-9 2021 расклад'!O53</f>
        <v>1.0309278350515463</v>
      </c>
    </row>
    <row r="54" spans="1:23" s="1" customFormat="1" ht="15" customHeight="1" x14ac:dyDescent="0.25">
      <c r="A54" s="326">
        <v>6</v>
      </c>
      <c r="B54" s="300">
        <v>40100</v>
      </c>
      <c r="C54" s="301" t="s">
        <v>42</v>
      </c>
      <c r="D54" s="302">
        <f>'Русский-9 2018 расклад'!K54</f>
        <v>103</v>
      </c>
      <c r="E54" s="303">
        <f>'Русский-9 2019 расклад'!K54</f>
        <v>82</v>
      </c>
      <c r="F54" s="303">
        <f>'Русский-9 2020 расклад'!K54</f>
        <v>87</v>
      </c>
      <c r="G54" s="304">
        <f>'Русский-9 2021 расклад'!K54</f>
        <v>95</v>
      </c>
      <c r="H54" s="302">
        <f>'Русский-9 2018 расклад'!L54</f>
        <v>60.996600000000001</v>
      </c>
      <c r="I54" s="303">
        <f>'Русский-9 2019 расклад'!L54</f>
        <v>49.0032</v>
      </c>
      <c r="J54" s="303">
        <f>'Русский-9 2020 расклад'!L54</f>
        <v>28.9971</v>
      </c>
      <c r="K54" s="305">
        <f>'Русский-9 2021 расклад'!L54</f>
        <v>60</v>
      </c>
      <c r="L54" s="306">
        <f>'Русский-9 2018 расклад'!M54</f>
        <v>59.22</v>
      </c>
      <c r="M54" s="307">
        <f>'Русский-9 2019 расклад'!M54</f>
        <v>59.76</v>
      </c>
      <c r="N54" s="307">
        <f>'Русский-9 2020 расклад'!M54</f>
        <v>33.33</v>
      </c>
      <c r="O54" s="308">
        <f>'Русский-9 2021 расклад'!M54</f>
        <v>63.157894736842103</v>
      </c>
      <c r="P54" s="302">
        <f>'Русский-9 2018 расклад'!N54</f>
        <v>0</v>
      </c>
      <c r="Q54" s="303">
        <f>'Русский-9 2019 расклад'!N54</f>
        <v>0</v>
      </c>
      <c r="R54" s="303">
        <f>'Русский-9 2020 расклад'!N54</f>
        <v>13.998299999999999</v>
      </c>
      <c r="S54" s="305">
        <f>'Русский-9 2021 расклад'!N54</f>
        <v>0</v>
      </c>
      <c r="T54" s="306">
        <f>'Русский-9 2018 расклад'!O54</f>
        <v>0</v>
      </c>
      <c r="U54" s="307">
        <f>'Русский-9 2019 расклад'!O54</f>
        <v>0</v>
      </c>
      <c r="V54" s="307">
        <f>'Русский-9 2020 расклад'!O54</f>
        <v>16.09</v>
      </c>
      <c r="W54" s="309">
        <f>'Русский-9 2021 расклад'!O54</f>
        <v>0</v>
      </c>
    </row>
    <row r="55" spans="1:23" s="1" customFormat="1" ht="15" customHeight="1" x14ac:dyDescent="0.25">
      <c r="A55" s="326">
        <v>7</v>
      </c>
      <c r="B55" s="300">
        <v>40020</v>
      </c>
      <c r="C55" s="301" t="s">
        <v>140</v>
      </c>
      <c r="D55" s="302">
        <f>'Русский-9 2018 расклад'!K55</f>
        <v>76</v>
      </c>
      <c r="E55" s="303">
        <f>'Русский-9 2019 расклад'!K55</f>
        <v>32</v>
      </c>
      <c r="F55" s="303" t="s">
        <v>143</v>
      </c>
      <c r="G55" s="304">
        <f>'Русский-9 2021 расклад'!K55</f>
        <v>13</v>
      </c>
      <c r="H55" s="302">
        <f>'Русский-9 2018 расклад'!L55</f>
        <v>48.001599999999996</v>
      </c>
      <c r="I55" s="303">
        <f>'Русский-9 2019 расклад'!L55</f>
        <v>30</v>
      </c>
      <c r="J55" s="303" t="s">
        <v>143</v>
      </c>
      <c r="K55" s="305">
        <f>'Русский-9 2021 расклад'!L55</f>
        <v>11</v>
      </c>
      <c r="L55" s="306">
        <f>'Русский-9 2018 расклад'!M55</f>
        <v>63.16</v>
      </c>
      <c r="M55" s="307">
        <f>'Русский-9 2019 расклад'!M55</f>
        <v>93.75</v>
      </c>
      <c r="N55" s="307" t="s">
        <v>143</v>
      </c>
      <c r="O55" s="308">
        <f>'Русский-9 2021 расклад'!M55</f>
        <v>84.615384615384613</v>
      </c>
      <c r="P55" s="302">
        <f>'Русский-9 2018 расклад'!N55</f>
        <v>0</v>
      </c>
      <c r="Q55" s="303">
        <f>'Русский-9 2019 расклад'!N55</f>
        <v>0</v>
      </c>
      <c r="R55" s="303" t="s">
        <v>143</v>
      </c>
      <c r="S55" s="305">
        <f>'Русский-9 2021 расклад'!N55</f>
        <v>0</v>
      </c>
      <c r="T55" s="306">
        <f>'Русский-9 2018 расклад'!O55</f>
        <v>0</v>
      </c>
      <c r="U55" s="307">
        <f>'Русский-9 2019 расклад'!O55</f>
        <v>0</v>
      </c>
      <c r="V55" s="307" t="s">
        <v>143</v>
      </c>
      <c r="W55" s="309">
        <f>'Русский-9 2021 расклад'!O55</f>
        <v>0</v>
      </c>
    </row>
    <row r="56" spans="1:23" s="1" customFormat="1" ht="15" customHeight="1" x14ac:dyDescent="0.25">
      <c r="A56" s="326">
        <v>8</v>
      </c>
      <c r="B56" s="300">
        <v>40031</v>
      </c>
      <c r="C56" s="301" t="s">
        <v>141</v>
      </c>
      <c r="D56" s="302">
        <f>'Русский-9 2018 расклад'!K56</f>
        <v>25</v>
      </c>
      <c r="E56" s="303">
        <f>'Русский-9 2019 расклад'!K56</f>
        <v>54</v>
      </c>
      <c r="F56" s="303" t="s">
        <v>143</v>
      </c>
      <c r="G56" s="304">
        <f>'Русский-9 2021 расклад'!K56</f>
        <v>79</v>
      </c>
      <c r="H56" s="302">
        <f>'Русский-9 2018 расклад'!L56</f>
        <v>16</v>
      </c>
      <c r="I56" s="303">
        <f>'Русский-9 2019 расклад'!L56</f>
        <v>30.995999999999999</v>
      </c>
      <c r="J56" s="303" t="s">
        <v>143</v>
      </c>
      <c r="K56" s="305">
        <f>'Русский-9 2021 расклад'!L56</f>
        <v>44</v>
      </c>
      <c r="L56" s="306">
        <f>'Русский-9 2018 расклад'!M56</f>
        <v>64</v>
      </c>
      <c r="M56" s="307">
        <f>'Русский-9 2019 расклад'!M56</f>
        <v>57.4</v>
      </c>
      <c r="N56" s="307" t="s">
        <v>143</v>
      </c>
      <c r="O56" s="308">
        <f>'Русский-9 2021 расклад'!M56</f>
        <v>55.696202531645568</v>
      </c>
      <c r="P56" s="302">
        <f>'Русский-9 2018 расклад'!N56</f>
        <v>0</v>
      </c>
      <c r="Q56" s="303">
        <f>'Русский-9 2019 расклад'!N56</f>
        <v>0</v>
      </c>
      <c r="R56" s="303" t="s">
        <v>143</v>
      </c>
      <c r="S56" s="305">
        <f>'Русский-9 2021 расклад'!N56</f>
        <v>0</v>
      </c>
      <c r="T56" s="306">
        <f>'Русский-9 2018 расклад'!O56</f>
        <v>0</v>
      </c>
      <c r="U56" s="307">
        <f>'Русский-9 2019 расклад'!O56</f>
        <v>0</v>
      </c>
      <c r="V56" s="307" t="s">
        <v>143</v>
      </c>
      <c r="W56" s="309">
        <f>'Русский-9 2021 расклад'!O56</f>
        <v>0</v>
      </c>
    </row>
    <row r="57" spans="1:23" s="1" customFormat="1" ht="15" customHeight="1" x14ac:dyDescent="0.25">
      <c r="A57" s="326">
        <v>9</v>
      </c>
      <c r="B57" s="300">
        <v>40210</v>
      </c>
      <c r="C57" s="301" t="s">
        <v>44</v>
      </c>
      <c r="D57" s="302">
        <f>'Русский-9 2018 расклад'!K57</f>
        <v>59</v>
      </c>
      <c r="E57" s="303">
        <f>'Русский-9 2019 расклад'!K57</f>
        <v>46</v>
      </c>
      <c r="F57" s="303">
        <f>'Русский-9 2020 расклад'!K57</f>
        <v>39</v>
      </c>
      <c r="G57" s="304">
        <f>'Русский-9 2021 расклад'!K57</f>
        <v>47</v>
      </c>
      <c r="H57" s="302">
        <f>'Русский-9 2018 расклад'!L57</f>
        <v>27.995500000000003</v>
      </c>
      <c r="I57" s="303">
        <f>'Русский-9 2019 расклад'!L57</f>
        <v>29.002999999999997</v>
      </c>
      <c r="J57" s="303">
        <f>'Русский-9 2020 расклад'!L57</f>
        <v>12.998699999999999</v>
      </c>
      <c r="K57" s="305">
        <f>'Русский-9 2021 расклад'!L57</f>
        <v>11</v>
      </c>
      <c r="L57" s="306">
        <f>'Русский-9 2018 расклад'!M57</f>
        <v>47.45</v>
      </c>
      <c r="M57" s="307">
        <f>'Русский-9 2019 расклад'!M57</f>
        <v>63.05</v>
      </c>
      <c r="N57" s="307">
        <f>'Русский-9 2020 расклад'!M57</f>
        <v>33.33</v>
      </c>
      <c r="O57" s="308">
        <f>'Русский-9 2021 расклад'!M57</f>
        <v>23.404255319148938</v>
      </c>
      <c r="P57" s="302">
        <f>'Русский-9 2018 расклад'!N57</f>
        <v>4.0002000000000004</v>
      </c>
      <c r="Q57" s="303">
        <f>'Русский-9 2019 расклад'!N57</f>
        <v>0</v>
      </c>
      <c r="R57" s="303">
        <f>'Русский-9 2020 расклад'!N57</f>
        <v>9.001199999999999</v>
      </c>
      <c r="S57" s="305">
        <f>'Русский-9 2021 расклад'!N57</f>
        <v>5</v>
      </c>
      <c r="T57" s="306">
        <f>'Русский-9 2018 расклад'!O57</f>
        <v>6.78</v>
      </c>
      <c r="U57" s="307">
        <f>'Русский-9 2019 расклад'!O57</f>
        <v>0</v>
      </c>
      <c r="V57" s="307">
        <f>'Русский-9 2020 расклад'!O57</f>
        <v>23.08</v>
      </c>
      <c r="W57" s="309">
        <f>'Русский-9 2021 расклад'!O57</f>
        <v>10.638297872340425</v>
      </c>
    </row>
    <row r="58" spans="1:23" s="1" customFormat="1" ht="15" customHeight="1" x14ac:dyDescent="0.25">
      <c r="A58" s="326">
        <v>10</v>
      </c>
      <c r="B58" s="300">
        <v>40300</v>
      </c>
      <c r="C58" s="301" t="s">
        <v>45</v>
      </c>
      <c r="D58" s="302">
        <f>'Русский-9 2018 расклад'!K58</f>
        <v>17</v>
      </c>
      <c r="E58" s="303">
        <f>'Русский-9 2019 расклад'!K58</f>
        <v>21</v>
      </c>
      <c r="F58" s="303">
        <f>'Русский-9 2020 расклад'!K58</f>
        <v>16</v>
      </c>
      <c r="G58" s="304">
        <f>'Русский-9 2021 расклад'!K58</f>
        <v>24</v>
      </c>
      <c r="H58" s="302">
        <f>'Русский-9 2018 расклад'!L58</f>
        <v>9.9994000000000014</v>
      </c>
      <c r="I58" s="303">
        <f>'Русский-9 2019 расклад'!L58</f>
        <v>10.000200000000001</v>
      </c>
      <c r="J58" s="303">
        <f>'Русский-9 2020 расклад'!L58</f>
        <v>6</v>
      </c>
      <c r="K58" s="305">
        <f>'Русский-9 2021 расклад'!L58</f>
        <v>9</v>
      </c>
      <c r="L58" s="306">
        <f>'Русский-9 2018 расклад'!M58</f>
        <v>58.82</v>
      </c>
      <c r="M58" s="307">
        <f>'Русский-9 2019 расклад'!M58</f>
        <v>47.620000000000005</v>
      </c>
      <c r="N58" s="307">
        <f>'Русский-9 2020 расклад'!M58</f>
        <v>37.5</v>
      </c>
      <c r="O58" s="308">
        <f>'Русский-9 2021 расклад'!M58</f>
        <v>37.5</v>
      </c>
      <c r="P58" s="302">
        <f>'Русский-9 2018 расклад'!N58</f>
        <v>0</v>
      </c>
      <c r="Q58" s="303">
        <f>'Русский-9 2019 расклад'!N58</f>
        <v>0</v>
      </c>
      <c r="R58" s="303">
        <f>'Русский-9 2020 расклад'!N58</f>
        <v>0</v>
      </c>
      <c r="S58" s="305">
        <f>'Русский-9 2021 расклад'!N58</f>
        <v>2</v>
      </c>
      <c r="T58" s="306">
        <f>'Русский-9 2018 расклад'!O58</f>
        <v>0</v>
      </c>
      <c r="U58" s="307">
        <f>'Русский-9 2019 расклад'!O58</f>
        <v>0</v>
      </c>
      <c r="V58" s="307">
        <f>'Русский-9 2020 расклад'!O58</f>
        <v>0</v>
      </c>
      <c r="W58" s="309">
        <f>'Русский-9 2021 расклад'!O58</f>
        <v>8.3333333333333339</v>
      </c>
    </row>
    <row r="59" spans="1:23" s="1" customFormat="1" ht="15" customHeight="1" x14ac:dyDescent="0.25">
      <c r="A59" s="326">
        <v>11</v>
      </c>
      <c r="B59" s="300">
        <v>40360</v>
      </c>
      <c r="C59" s="301" t="s">
        <v>46</v>
      </c>
      <c r="D59" s="302">
        <f>'Русский-9 2018 расклад'!K59</f>
        <v>27</v>
      </c>
      <c r="E59" s="303">
        <f>'Русский-9 2019 расклад'!K59</f>
        <v>25</v>
      </c>
      <c r="F59" s="303" t="s">
        <v>143</v>
      </c>
      <c r="G59" s="304">
        <f>'Русский-9 2021 расклад'!K59</f>
        <v>48</v>
      </c>
      <c r="H59" s="302">
        <f>'Русский-9 2018 расклад'!L59</f>
        <v>8.0000999999999998</v>
      </c>
      <c r="I59" s="303">
        <f>'Русский-9 2019 расклад'!L59</f>
        <v>3</v>
      </c>
      <c r="J59" s="303" t="s">
        <v>143</v>
      </c>
      <c r="K59" s="305">
        <f>'Русский-9 2021 расклад'!L59</f>
        <v>12</v>
      </c>
      <c r="L59" s="306">
        <f>'Русский-9 2018 расклад'!M59</f>
        <v>29.63</v>
      </c>
      <c r="M59" s="307">
        <f>'Русский-9 2019 расклад'!M59</f>
        <v>12</v>
      </c>
      <c r="N59" s="307" t="s">
        <v>143</v>
      </c>
      <c r="O59" s="308">
        <f>'Русский-9 2021 расклад'!M59</f>
        <v>25</v>
      </c>
      <c r="P59" s="302">
        <f>'Русский-9 2018 расклад'!N59</f>
        <v>0.99900000000000011</v>
      </c>
      <c r="Q59" s="303">
        <f>'Русский-9 2019 расклад'!N59</f>
        <v>1</v>
      </c>
      <c r="R59" s="303" t="s">
        <v>143</v>
      </c>
      <c r="S59" s="305">
        <f>'Русский-9 2021 расклад'!N59</f>
        <v>4</v>
      </c>
      <c r="T59" s="306">
        <f>'Русский-9 2018 расклад'!O59</f>
        <v>3.7</v>
      </c>
      <c r="U59" s="307">
        <f>'Русский-9 2019 расклад'!O59</f>
        <v>4</v>
      </c>
      <c r="V59" s="307" t="s">
        <v>143</v>
      </c>
      <c r="W59" s="309">
        <f>'Русский-9 2021 расклад'!O59</f>
        <v>8.3333333333333339</v>
      </c>
    </row>
    <row r="60" spans="1:23" s="1" customFormat="1" ht="15" customHeight="1" x14ac:dyDescent="0.25">
      <c r="A60" s="326">
        <v>12</v>
      </c>
      <c r="B60" s="300">
        <v>40390</v>
      </c>
      <c r="C60" s="301" t="s">
        <v>47</v>
      </c>
      <c r="D60" s="302">
        <f>'Русский-9 2018 расклад'!K60</f>
        <v>16</v>
      </c>
      <c r="E60" s="303">
        <f>'Русский-9 2019 расклад'!K60</f>
        <v>41</v>
      </c>
      <c r="F60" s="303" t="s">
        <v>143</v>
      </c>
      <c r="G60" s="304">
        <f>'Русский-9 2021 расклад'!K60</f>
        <v>43</v>
      </c>
      <c r="H60" s="302">
        <f>'Русский-9 2018 расклад'!L60</f>
        <v>5</v>
      </c>
      <c r="I60" s="303">
        <f>'Русский-9 2019 расклад'!L60</f>
        <v>28.999300000000002</v>
      </c>
      <c r="J60" s="303" t="s">
        <v>143</v>
      </c>
      <c r="K60" s="305">
        <f>'Русский-9 2021 расклад'!L60</f>
        <v>14</v>
      </c>
      <c r="L60" s="306">
        <f>'Русский-9 2018 расклад'!M60</f>
        <v>31.25</v>
      </c>
      <c r="M60" s="307">
        <f>'Русский-9 2019 расклад'!M60</f>
        <v>70.73</v>
      </c>
      <c r="N60" s="307" t="s">
        <v>143</v>
      </c>
      <c r="O60" s="308">
        <f>'Русский-9 2021 расклад'!M60</f>
        <v>32.558139534883722</v>
      </c>
      <c r="P60" s="302">
        <f>'Русский-9 2018 расклад'!N60</f>
        <v>0</v>
      </c>
      <c r="Q60" s="303">
        <f>'Русский-9 2019 расклад'!N60</f>
        <v>0</v>
      </c>
      <c r="R60" s="303" t="s">
        <v>143</v>
      </c>
      <c r="S60" s="305">
        <f>'Русский-9 2021 расклад'!N60</f>
        <v>4</v>
      </c>
      <c r="T60" s="306">
        <f>'Русский-9 2018 расклад'!O60</f>
        <v>0</v>
      </c>
      <c r="U60" s="307">
        <f>'Русский-9 2019 расклад'!O60</f>
        <v>0</v>
      </c>
      <c r="V60" s="307" t="s">
        <v>143</v>
      </c>
      <c r="W60" s="309">
        <f>'Русский-9 2021 расклад'!O60</f>
        <v>9.3023255813953494</v>
      </c>
    </row>
    <row r="61" spans="1:23" s="1" customFormat="1" ht="15" customHeight="1" x14ac:dyDescent="0.25">
      <c r="A61" s="326">
        <v>13</v>
      </c>
      <c r="B61" s="300">
        <v>40720</v>
      </c>
      <c r="C61" s="301" t="s">
        <v>142</v>
      </c>
      <c r="D61" s="302">
        <f>'Русский-9 2018 расклад'!K61</f>
        <v>153</v>
      </c>
      <c r="E61" s="303">
        <f>'Русский-9 2019 расклад'!K61</f>
        <v>83</v>
      </c>
      <c r="F61" s="303" t="s">
        <v>143</v>
      </c>
      <c r="G61" s="304">
        <f>'Русский-9 2021 расклад'!K61</f>
        <v>80</v>
      </c>
      <c r="H61" s="302">
        <f>'Русский-9 2018 расклад'!L61</f>
        <v>108.0027</v>
      </c>
      <c r="I61" s="303">
        <f>'Русский-9 2019 расклад'!L61</f>
        <v>50.995199999999997</v>
      </c>
      <c r="J61" s="303" t="s">
        <v>143</v>
      </c>
      <c r="K61" s="305">
        <f>'Русский-9 2021 расклад'!L61</f>
        <v>35</v>
      </c>
      <c r="L61" s="306">
        <f>'Русский-9 2018 расклад'!M61</f>
        <v>70.59</v>
      </c>
      <c r="M61" s="307">
        <f>'Русский-9 2019 расклад'!M61</f>
        <v>61.44</v>
      </c>
      <c r="N61" s="307" t="s">
        <v>143</v>
      </c>
      <c r="O61" s="308">
        <f>'Русский-9 2021 расклад'!M61</f>
        <v>43.75</v>
      </c>
      <c r="P61" s="302">
        <f>'Русский-9 2018 расклад'!N61</f>
        <v>0</v>
      </c>
      <c r="Q61" s="303">
        <f>'Русский-9 2019 расклад'!N61</f>
        <v>2.0003000000000002</v>
      </c>
      <c r="R61" s="303" t="s">
        <v>143</v>
      </c>
      <c r="S61" s="305">
        <f>'Русский-9 2021 расклад'!N61</f>
        <v>3</v>
      </c>
      <c r="T61" s="306">
        <f>'Русский-9 2018 расклад'!O61</f>
        <v>0</v>
      </c>
      <c r="U61" s="307">
        <f>'Русский-9 2019 расклад'!O61</f>
        <v>2.41</v>
      </c>
      <c r="V61" s="307" t="s">
        <v>143</v>
      </c>
      <c r="W61" s="309">
        <f>'Русский-9 2021 расклад'!O61</f>
        <v>3.75</v>
      </c>
    </row>
    <row r="62" spans="1:23" s="1" customFormat="1" ht="15" customHeight="1" x14ac:dyDescent="0.25">
      <c r="A62" s="326">
        <v>14</v>
      </c>
      <c r="B62" s="300">
        <v>40730</v>
      </c>
      <c r="C62" s="301" t="s">
        <v>49</v>
      </c>
      <c r="D62" s="302">
        <f>'Русский-9 2018 расклад'!K62</f>
        <v>73</v>
      </c>
      <c r="E62" s="303">
        <f>'Русский-9 2019 расклад'!K62</f>
        <v>10</v>
      </c>
      <c r="F62" s="303">
        <f>'Русский-9 2020 расклад'!K62</f>
        <v>10</v>
      </c>
      <c r="G62" s="304">
        <f>'Русский-9 2021 расклад'!K62</f>
        <v>12</v>
      </c>
      <c r="H62" s="302">
        <f>'Русский-9 2018 расклад'!L62</f>
        <v>38.003799999999998</v>
      </c>
      <c r="I62" s="303">
        <f>'Русский-9 2019 расклад'!L62</f>
        <v>5</v>
      </c>
      <c r="J62" s="303">
        <f>'Русский-9 2020 расклад'!L62</f>
        <v>0</v>
      </c>
      <c r="K62" s="305">
        <f>'Русский-9 2021 расклад'!L62</f>
        <v>2</v>
      </c>
      <c r="L62" s="306">
        <f>'Русский-9 2018 расклад'!M62</f>
        <v>52.06</v>
      </c>
      <c r="M62" s="307">
        <f>'Русский-9 2019 расклад'!M62</f>
        <v>50</v>
      </c>
      <c r="N62" s="307">
        <f>'Русский-9 2020 расклад'!M62</f>
        <v>0</v>
      </c>
      <c r="O62" s="308">
        <f>'Русский-9 2021 расклад'!M62</f>
        <v>16.666666666666668</v>
      </c>
      <c r="P62" s="302">
        <f>'Русский-9 2018 расклад'!N62</f>
        <v>0</v>
      </c>
      <c r="Q62" s="303">
        <f>'Русский-9 2019 расклад'!N62</f>
        <v>0</v>
      </c>
      <c r="R62" s="303">
        <f>'Русский-9 2020 расклад'!N62</f>
        <v>5</v>
      </c>
      <c r="S62" s="305">
        <f>'Русский-9 2021 расклад'!N62</f>
        <v>1</v>
      </c>
      <c r="T62" s="306">
        <f>'Русский-9 2018 расклад'!O62</f>
        <v>0</v>
      </c>
      <c r="U62" s="307">
        <f>'Русский-9 2019 расклад'!O62</f>
        <v>0</v>
      </c>
      <c r="V62" s="307">
        <f>'Русский-9 2020 расклад'!O62</f>
        <v>50</v>
      </c>
      <c r="W62" s="309">
        <f>'Русский-9 2021 расклад'!O62</f>
        <v>8.3333333333333339</v>
      </c>
    </row>
    <row r="63" spans="1:23" s="1" customFormat="1" ht="15" customHeight="1" x14ac:dyDescent="0.25">
      <c r="A63" s="326">
        <v>15</v>
      </c>
      <c r="B63" s="300">
        <v>40820</v>
      </c>
      <c r="C63" s="301" t="s">
        <v>50</v>
      </c>
      <c r="D63" s="302">
        <f>'Русский-9 2018 расклад'!K63</f>
        <v>7</v>
      </c>
      <c r="E63" s="303">
        <f>'Русский-9 2019 расклад'!K63</f>
        <v>68</v>
      </c>
      <c r="F63" s="303" t="s">
        <v>143</v>
      </c>
      <c r="G63" s="304">
        <f>'Русский-9 2021 расклад'!K63</f>
        <v>62</v>
      </c>
      <c r="H63" s="302">
        <f>'Русский-9 2018 расклад'!L63</f>
        <v>4.0004999999999997</v>
      </c>
      <c r="I63" s="303">
        <f>'Русский-9 2019 расклад'!L63</f>
        <v>47.001599999999996</v>
      </c>
      <c r="J63" s="303" t="s">
        <v>143</v>
      </c>
      <c r="K63" s="305">
        <f>'Русский-9 2021 расклад'!L63</f>
        <v>29.999999999999996</v>
      </c>
      <c r="L63" s="306">
        <f>'Русский-9 2018 расклад'!M63</f>
        <v>57.15</v>
      </c>
      <c r="M63" s="307">
        <f>'Русский-9 2019 расклад'!M63</f>
        <v>69.12</v>
      </c>
      <c r="N63" s="307" t="s">
        <v>143</v>
      </c>
      <c r="O63" s="308">
        <f>'Русский-9 2021 расклад'!M63</f>
        <v>48.387096774193544</v>
      </c>
      <c r="P63" s="302">
        <f>'Русский-9 2018 расклад'!N63</f>
        <v>0</v>
      </c>
      <c r="Q63" s="303">
        <f>'Русский-9 2019 расклад'!N63</f>
        <v>0</v>
      </c>
      <c r="R63" s="303" t="s">
        <v>143</v>
      </c>
      <c r="S63" s="305">
        <f>'Русский-9 2021 расклад'!N63</f>
        <v>1</v>
      </c>
      <c r="T63" s="306">
        <f>'Русский-9 2018 расклад'!O63</f>
        <v>0</v>
      </c>
      <c r="U63" s="307">
        <f>'Русский-9 2019 расклад'!O63</f>
        <v>0</v>
      </c>
      <c r="V63" s="307" t="s">
        <v>143</v>
      </c>
      <c r="W63" s="309">
        <f>'Русский-9 2021 расклад'!O63</f>
        <v>1.6129032258064515</v>
      </c>
    </row>
    <row r="64" spans="1:23" s="1" customFormat="1" ht="15" customHeight="1" x14ac:dyDescent="0.25">
      <c r="A64" s="326">
        <v>16</v>
      </c>
      <c r="B64" s="300">
        <v>40840</v>
      </c>
      <c r="C64" s="301" t="s">
        <v>51</v>
      </c>
      <c r="D64" s="302">
        <f>'Русский-9 2018 расклад'!K64</f>
        <v>44</v>
      </c>
      <c r="E64" s="303">
        <f>'Русский-9 2019 расклад'!K64</f>
        <v>63</v>
      </c>
      <c r="F64" s="303">
        <f>'Русский-9 2020 расклад'!K64</f>
        <v>37</v>
      </c>
      <c r="G64" s="304">
        <f>'Русский-9 2021 расклад'!K64</f>
        <v>53</v>
      </c>
      <c r="H64" s="302">
        <f>'Русский-9 2018 расклад'!L64</f>
        <v>29.999200000000002</v>
      </c>
      <c r="I64" s="303">
        <f>'Русский-9 2019 расклад'!L64</f>
        <v>30.000600000000006</v>
      </c>
      <c r="J64" s="303">
        <f>'Русский-9 2020 расклад'!L64</f>
        <v>0.99900000000000011</v>
      </c>
      <c r="K64" s="305">
        <f>'Русский-9 2021 расклад'!L64</f>
        <v>14</v>
      </c>
      <c r="L64" s="306">
        <f>'Русский-9 2018 расклад'!M64</f>
        <v>68.180000000000007</v>
      </c>
      <c r="M64" s="307">
        <f>'Русский-9 2019 расклад'!M64</f>
        <v>47.620000000000005</v>
      </c>
      <c r="N64" s="307">
        <f>'Русский-9 2020 расклад'!M64</f>
        <v>2.7</v>
      </c>
      <c r="O64" s="308">
        <f>'Русский-9 2021 расклад'!M64</f>
        <v>26.415094339622641</v>
      </c>
      <c r="P64" s="302">
        <f>'Русский-9 2018 расклад'!N64</f>
        <v>0</v>
      </c>
      <c r="Q64" s="303">
        <f>'Русский-9 2019 расклад'!N64</f>
        <v>0</v>
      </c>
      <c r="R64" s="303">
        <f>'Русский-9 2020 расклад'!N64</f>
        <v>30.9986</v>
      </c>
      <c r="S64" s="305">
        <f>'Русский-9 2021 расклад'!N64</f>
        <v>7</v>
      </c>
      <c r="T64" s="306">
        <f>'Русский-9 2018 расклад'!O64</f>
        <v>0</v>
      </c>
      <c r="U64" s="307">
        <f>'Русский-9 2019 расклад'!O64</f>
        <v>0</v>
      </c>
      <c r="V64" s="307">
        <f>'Русский-9 2020 расклад'!O64</f>
        <v>83.78</v>
      </c>
      <c r="W64" s="309">
        <f>'Русский-9 2021 расклад'!O64</f>
        <v>13.20754716981132</v>
      </c>
    </row>
    <row r="65" spans="1:23" s="1" customFormat="1" ht="15" customHeight="1" x14ac:dyDescent="0.25">
      <c r="A65" s="326">
        <v>17</v>
      </c>
      <c r="B65" s="300">
        <v>40950</v>
      </c>
      <c r="C65" s="301" t="s">
        <v>52</v>
      </c>
      <c r="D65" s="302">
        <f>'Русский-9 2018 расклад'!K65</f>
        <v>46</v>
      </c>
      <c r="E65" s="303">
        <f>'Русский-9 2019 расклад'!K65</f>
        <v>64</v>
      </c>
      <c r="F65" s="303">
        <f>'Русский-9 2020 расклад'!K65</f>
        <v>53</v>
      </c>
      <c r="G65" s="304">
        <f>'Русский-9 2021 расклад'!K65</f>
        <v>50</v>
      </c>
      <c r="H65" s="302">
        <f>'Русский-9 2018 расклад'!L65</f>
        <v>23</v>
      </c>
      <c r="I65" s="303">
        <f>'Русский-9 2019 расклад'!L65</f>
        <v>32</v>
      </c>
      <c r="J65" s="303">
        <f>'Русский-9 2020 расклад'!L65</f>
        <v>17.998800000000003</v>
      </c>
      <c r="K65" s="305">
        <f>'Русский-9 2021 расклад'!L65</f>
        <v>20</v>
      </c>
      <c r="L65" s="306">
        <f>'Русский-9 2018 расклад'!M65</f>
        <v>50</v>
      </c>
      <c r="M65" s="307">
        <f>'Русский-9 2019 расклад'!M65</f>
        <v>50</v>
      </c>
      <c r="N65" s="307">
        <f>'Русский-9 2020 расклад'!M65</f>
        <v>33.96</v>
      </c>
      <c r="O65" s="308">
        <f>'Русский-9 2021 расклад'!M65</f>
        <v>40</v>
      </c>
      <c r="P65" s="302">
        <f>'Русский-9 2018 расклад'!N65</f>
        <v>2.9991999999999996</v>
      </c>
      <c r="Q65" s="303">
        <f>'Русский-9 2019 расклад'!N65</f>
        <v>0</v>
      </c>
      <c r="R65" s="303">
        <f>'Русский-9 2020 расклад'!N65</f>
        <v>27.999899999999997</v>
      </c>
      <c r="S65" s="305">
        <f>'Русский-9 2021 расклад'!N65</f>
        <v>4</v>
      </c>
      <c r="T65" s="306">
        <f>'Русский-9 2018 расклад'!O65</f>
        <v>6.52</v>
      </c>
      <c r="U65" s="307">
        <f>'Русский-9 2019 расклад'!O65</f>
        <v>0</v>
      </c>
      <c r="V65" s="307">
        <f>'Русский-9 2020 расклад'!O65</f>
        <v>52.83</v>
      </c>
      <c r="W65" s="309">
        <f>'Русский-9 2021 расклад'!O65</f>
        <v>8</v>
      </c>
    </row>
    <row r="66" spans="1:23" s="1" customFormat="1" ht="15" customHeight="1" x14ac:dyDescent="0.25">
      <c r="A66" s="326">
        <v>18</v>
      </c>
      <c r="B66" s="310">
        <v>40990</v>
      </c>
      <c r="C66" s="311" t="s">
        <v>53</v>
      </c>
      <c r="D66" s="302">
        <f>'Русский-9 2018 расклад'!K66</f>
        <v>72</v>
      </c>
      <c r="E66" s="303">
        <f>'Русский-9 2019 расклад'!K66</f>
        <v>92</v>
      </c>
      <c r="F66" s="303">
        <f>'Русский-9 2020 расклад'!K66</f>
        <v>94</v>
      </c>
      <c r="G66" s="304">
        <f>'Русский-9 2021 расклад'!K66</f>
        <v>103</v>
      </c>
      <c r="H66" s="302">
        <f>'Русский-9 2018 расклад'!L66</f>
        <v>30.995999999999999</v>
      </c>
      <c r="I66" s="303">
        <f>'Русский-9 2019 расклад'!L66</f>
        <v>69</v>
      </c>
      <c r="J66" s="303">
        <f>'Русский-9 2020 расклад'!L66</f>
        <v>42.995600000000003</v>
      </c>
      <c r="K66" s="305">
        <f>'Русский-9 2021 расклад'!L66</f>
        <v>63</v>
      </c>
      <c r="L66" s="306">
        <f>'Русский-9 2018 расклад'!M66</f>
        <v>43.05</v>
      </c>
      <c r="M66" s="307">
        <f>'Русский-9 2019 расклад'!M66</f>
        <v>75</v>
      </c>
      <c r="N66" s="307">
        <f>'Русский-9 2020 расклад'!M66</f>
        <v>45.74</v>
      </c>
      <c r="O66" s="308">
        <f>'Русский-9 2021 расклад'!M66</f>
        <v>61.165048543689323</v>
      </c>
      <c r="P66" s="302">
        <f>'Русский-9 2018 расклад'!N66</f>
        <v>2.0015999999999998</v>
      </c>
      <c r="Q66" s="303">
        <f>'Русский-9 2019 расклад'!N66</f>
        <v>0</v>
      </c>
      <c r="R66" s="303">
        <f>'Русский-9 2020 расклад'!N66</f>
        <v>26.000399999999999</v>
      </c>
      <c r="S66" s="305">
        <f>'Русский-9 2021 расклад'!N66</f>
        <v>1</v>
      </c>
      <c r="T66" s="306">
        <f>'Русский-9 2018 расклад'!O66</f>
        <v>2.78</v>
      </c>
      <c r="U66" s="307">
        <f>'Русский-9 2019 расклад'!O66</f>
        <v>0</v>
      </c>
      <c r="V66" s="307">
        <f>'Русский-9 2020 расклад'!O66</f>
        <v>27.66</v>
      </c>
      <c r="W66" s="309">
        <f>'Русский-9 2021 расклад'!O66</f>
        <v>0.970873786407767</v>
      </c>
    </row>
    <row r="67" spans="1:23" s="1" customFormat="1" ht="15" customHeight="1" thickBot="1" x14ac:dyDescent="0.3">
      <c r="A67" s="327">
        <v>19</v>
      </c>
      <c r="B67" s="300">
        <v>40133</v>
      </c>
      <c r="C67" s="301" t="s">
        <v>43</v>
      </c>
      <c r="D67" s="315">
        <f>'Русский-9 2018 расклад'!K67</f>
        <v>96</v>
      </c>
      <c r="E67" s="316">
        <f>'Русский-9 2019 расклад'!K67</f>
        <v>68</v>
      </c>
      <c r="F67" s="316">
        <f>'Русский-9 2020 расклад'!K67</f>
        <v>49</v>
      </c>
      <c r="G67" s="317">
        <f>'Русский-9 2021 расклад'!K67</f>
        <v>57</v>
      </c>
      <c r="H67" s="315">
        <f>'Русский-9 2018 расклад'!L67</f>
        <v>74.995200000000011</v>
      </c>
      <c r="I67" s="316">
        <f>'Русский-9 2019 расклад'!L67</f>
        <v>37.998399999999997</v>
      </c>
      <c r="J67" s="316">
        <f>'Русский-9 2020 расклад'!L67</f>
        <v>18.997299999999999</v>
      </c>
      <c r="K67" s="318">
        <f>'Русский-9 2021 расклад'!L67</f>
        <v>40.000000000000007</v>
      </c>
      <c r="L67" s="319">
        <f>'Русский-9 2018 расклад'!M67</f>
        <v>78.12</v>
      </c>
      <c r="M67" s="320">
        <f>'Русский-9 2019 расклад'!M67</f>
        <v>55.879999999999995</v>
      </c>
      <c r="N67" s="320">
        <f>'Русский-9 2020 расклад'!M67</f>
        <v>38.769999999999996</v>
      </c>
      <c r="O67" s="321">
        <f>'Русский-9 2021 расклад'!M67</f>
        <v>70.175438596491233</v>
      </c>
      <c r="P67" s="315">
        <f>'Русский-9 2018 расклад'!N67</f>
        <v>0</v>
      </c>
      <c r="Q67" s="316">
        <f>'Русский-9 2019 расклад'!N67</f>
        <v>0</v>
      </c>
      <c r="R67" s="316">
        <f>'Русский-9 2020 расклад'!N67</f>
        <v>22.000999999999998</v>
      </c>
      <c r="S67" s="318">
        <f>'Русский-9 2021 расклад'!N67</f>
        <v>0</v>
      </c>
      <c r="T67" s="319">
        <f>'Русский-9 2018 расклад'!O67</f>
        <v>0</v>
      </c>
      <c r="U67" s="320">
        <f>'Русский-9 2019 расклад'!O67</f>
        <v>0</v>
      </c>
      <c r="V67" s="320">
        <f>'Русский-9 2020 расклад'!O67</f>
        <v>44.9</v>
      </c>
      <c r="W67" s="322">
        <f>'Русский-9 2021 расклад'!O67</f>
        <v>0</v>
      </c>
    </row>
    <row r="68" spans="1:23" s="1" customFormat="1" ht="15" customHeight="1" thickBot="1" x14ac:dyDescent="0.3">
      <c r="A68" s="28"/>
      <c r="B68" s="323"/>
      <c r="C68" s="324" t="s">
        <v>101</v>
      </c>
      <c r="D68" s="270">
        <f>'Русский-9 2018 расклад'!K68</f>
        <v>948</v>
      </c>
      <c r="E68" s="271">
        <f>'Русский-9 2019 расклад'!K68</f>
        <v>1006</v>
      </c>
      <c r="F68" s="271">
        <f>'Русский-9 2020 расклад'!K68</f>
        <v>445</v>
      </c>
      <c r="G68" s="272">
        <f>'Русский-9 2021 расклад'!K68</f>
        <v>1157</v>
      </c>
      <c r="H68" s="270">
        <f>'Русский-9 2018 расклад'!L68</f>
        <v>520.99029999999993</v>
      </c>
      <c r="I68" s="271">
        <f>'Русский-9 2019 расклад'!L68</f>
        <v>616.00510000000008</v>
      </c>
      <c r="J68" s="271">
        <f>'Русский-9 2020 расклад'!L68</f>
        <v>186.01929999999999</v>
      </c>
      <c r="K68" s="273">
        <f>'Русский-9 2021 расклад'!L68</f>
        <v>678</v>
      </c>
      <c r="L68" s="274">
        <f>'Русский-9 2018 расклад'!M68</f>
        <v>53.1976923076923</v>
      </c>
      <c r="M68" s="275">
        <f>'Русский-9 2019 расклад'!M68</f>
        <v>60.460000000000008</v>
      </c>
      <c r="N68" s="275">
        <f>'Русский-9 2020 расклад'!M68</f>
        <v>39.482857142857142</v>
      </c>
      <c r="O68" s="276">
        <f>'Русский-9 2021 расклад'!M68</f>
        <v>55.925472033767193</v>
      </c>
      <c r="P68" s="270">
        <f>'Русский-9 2018 расклад'!N68</f>
        <v>8.0024999999999995</v>
      </c>
      <c r="Q68" s="271">
        <f>'Русский-9 2019 расклад'!N68</f>
        <v>10.9968</v>
      </c>
      <c r="R68" s="271">
        <f>'Русский-9 2020 расклад'!N68</f>
        <v>107.9939</v>
      </c>
      <c r="S68" s="273">
        <f>'Русский-9 2021 расклад'!N68</f>
        <v>44</v>
      </c>
      <c r="T68" s="274">
        <f>'Русский-9 2018 расклад'!O68</f>
        <v>0.93461538461538463</v>
      </c>
      <c r="U68" s="275">
        <f>'Русский-9 2019 расклад'!O68</f>
        <v>1.356153846153846</v>
      </c>
      <c r="V68" s="275">
        <f>'Русский-9 2020 расклад'!O68</f>
        <v>22.84714285714286</v>
      </c>
      <c r="W68" s="277">
        <f>'Русский-9 2021 расклад'!O68</f>
        <v>4.8832513948550362</v>
      </c>
    </row>
    <row r="69" spans="1:23" s="1" customFormat="1" ht="15" customHeight="1" x14ac:dyDescent="0.25">
      <c r="A69" s="11">
        <v>1</v>
      </c>
      <c r="B69" s="300">
        <v>50040</v>
      </c>
      <c r="C69" s="301" t="s">
        <v>55</v>
      </c>
      <c r="D69" s="292">
        <f>'Русский-9 2018 расклад'!K69</f>
        <v>98</v>
      </c>
      <c r="E69" s="293">
        <f>'Русский-9 2019 расклад'!K69</f>
        <v>83</v>
      </c>
      <c r="F69" s="293">
        <f>'Русский-9 2020 расклад'!K69</f>
        <v>58</v>
      </c>
      <c r="G69" s="294">
        <f>'Русский-9 2021 расклад'!K69</f>
        <v>74</v>
      </c>
      <c r="H69" s="292">
        <f>'Русский-9 2018 расклад'!L69</f>
        <v>75.998999999999995</v>
      </c>
      <c r="I69" s="293">
        <f>'Русский-9 2019 расклад'!L69</f>
        <v>60.000700000000009</v>
      </c>
      <c r="J69" s="293">
        <f>'Русский-9 2020 расклад'!L69</f>
        <v>48.000799999999998</v>
      </c>
      <c r="K69" s="295">
        <f>'Русский-9 2021 расклад'!L69</f>
        <v>50</v>
      </c>
      <c r="L69" s="296">
        <f>'Русский-9 2018 расклад'!M69</f>
        <v>77.55</v>
      </c>
      <c r="M69" s="297">
        <f>'Русский-9 2019 расклад'!M69</f>
        <v>72.290000000000006</v>
      </c>
      <c r="N69" s="297">
        <f>'Русский-9 2020 расклад'!M69</f>
        <v>82.759999999999991</v>
      </c>
      <c r="O69" s="298">
        <f>'Русский-9 2021 расклад'!M69</f>
        <v>67.567567567567565</v>
      </c>
      <c r="P69" s="292">
        <f>'Русский-9 2018 расклад'!N69</f>
        <v>0</v>
      </c>
      <c r="Q69" s="293">
        <f>'Русский-9 2019 расклад'!N69</f>
        <v>0</v>
      </c>
      <c r="R69" s="293">
        <f>'Русский-9 2020 расклад'!N69</f>
        <v>0</v>
      </c>
      <c r="S69" s="295">
        <f>'Русский-9 2021 расклад'!N69</f>
        <v>0</v>
      </c>
      <c r="T69" s="296">
        <f>'Русский-9 2018 расклад'!O69</f>
        <v>0</v>
      </c>
      <c r="U69" s="297">
        <f>'Русский-9 2019 расклад'!O69</f>
        <v>0</v>
      </c>
      <c r="V69" s="297">
        <f>'Русский-9 2020 расклад'!O69</f>
        <v>0</v>
      </c>
      <c r="W69" s="299">
        <f>'Русский-9 2021 расклад'!O69</f>
        <v>0</v>
      </c>
    </row>
    <row r="70" spans="1:23" s="1" customFormat="1" ht="15" customHeight="1" x14ac:dyDescent="0.25">
      <c r="A70" s="9">
        <v>2</v>
      </c>
      <c r="B70" s="300">
        <v>50003</v>
      </c>
      <c r="C70" s="301" t="s">
        <v>54</v>
      </c>
      <c r="D70" s="302">
        <f>'Русский-9 2018 расклад'!K70</f>
        <v>99</v>
      </c>
      <c r="E70" s="303">
        <f>'Русский-9 2019 расклад'!K70</f>
        <v>119</v>
      </c>
      <c r="F70" s="303">
        <f>'Русский-9 2020 расклад'!K70</f>
        <v>74</v>
      </c>
      <c r="G70" s="304">
        <f>'Русский-9 2021 расклад'!K70</f>
        <v>88</v>
      </c>
      <c r="H70" s="302">
        <f>'Русский-9 2018 расклад'!L70</f>
        <v>69.003</v>
      </c>
      <c r="I70" s="303">
        <f>'Русский-9 2019 расклад'!L70</f>
        <v>81.991</v>
      </c>
      <c r="J70" s="303">
        <f>'Русский-9 2020 расклад'!L70</f>
        <v>41.003399999999999</v>
      </c>
      <c r="K70" s="305">
        <f>'Русский-9 2021 расклад'!L70</f>
        <v>61</v>
      </c>
      <c r="L70" s="306">
        <f>'Русский-9 2018 расклад'!M70</f>
        <v>69.7</v>
      </c>
      <c r="M70" s="307">
        <f>'Русский-9 2019 расклад'!M70</f>
        <v>68.900000000000006</v>
      </c>
      <c r="N70" s="307">
        <f>'Русский-9 2020 расклад'!M70</f>
        <v>55.41</v>
      </c>
      <c r="O70" s="308">
        <f>'Русский-9 2021 расклад'!M70</f>
        <v>69.318181818181813</v>
      </c>
      <c r="P70" s="302">
        <f>'Русский-9 2018 расклад'!N70</f>
        <v>0</v>
      </c>
      <c r="Q70" s="303">
        <f>'Русский-9 2019 расклад'!N70</f>
        <v>0</v>
      </c>
      <c r="R70" s="303">
        <f>'Русский-9 2020 расклад'!N70</f>
        <v>12.002800000000001</v>
      </c>
      <c r="S70" s="305">
        <f>'Русский-9 2021 расклад'!N70</f>
        <v>1.0000000000000002</v>
      </c>
      <c r="T70" s="306">
        <f>'Русский-9 2018 расклад'!O70</f>
        <v>0</v>
      </c>
      <c r="U70" s="307">
        <f>'Русский-9 2019 расклад'!O70</f>
        <v>0</v>
      </c>
      <c r="V70" s="307">
        <f>'Русский-9 2020 расклад'!O70</f>
        <v>16.22</v>
      </c>
      <c r="W70" s="309">
        <f>'Русский-9 2021 расклад'!O70</f>
        <v>1.1363636363636365</v>
      </c>
    </row>
    <row r="71" spans="1:23" s="1" customFormat="1" ht="15" customHeight="1" x14ac:dyDescent="0.25">
      <c r="A71" s="9">
        <v>3</v>
      </c>
      <c r="B71" s="300">
        <v>50060</v>
      </c>
      <c r="C71" s="301" t="s">
        <v>57</v>
      </c>
      <c r="D71" s="302">
        <f>'Русский-9 2018 расклад'!K71</f>
        <v>73</v>
      </c>
      <c r="E71" s="303">
        <f>'Русский-9 2019 расклад'!K71</f>
        <v>57</v>
      </c>
      <c r="F71" s="303" t="s">
        <v>143</v>
      </c>
      <c r="G71" s="304">
        <f>'Русский-9 2021 расклад'!K71</f>
        <v>126</v>
      </c>
      <c r="H71" s="302">
        <f>'Русский-9 2018 расклад'!L71</f>
        <v>46.004600000000003</v>
      </c>
      <c r="I71" s="303">
        <f>'Русский-9 2019 расклад'!L71</f>
        <v>43.9983</v>
      </c>
      <c r="J71" s="303" t="s">
        <v>143</v>
      </c>
      <c r="K71" s="305">
        <f>'Русский-9 2021 расклад'!L71</f>
        <v>86</v>
      </c>
      <c r="L71" s="306">
        <f>'Русский-9 2018 расклад'!M71</f>
        <v>63.02</v>
      </c>
      <c r="M71" s="307">
        <f>'Русский-9 2019 расклад'!M71</f>
        <v>77.19</v>
      </c>
      <c r="N71" s="307" t="s">
        <v>143</v>
      </c>
      <c r="O71" s="308">
        <f>'Русский-9 2021 расклад'!M71</f>
        <v>68.253968253968253</v>
      </c>
      <c r="P71" s="302">
        <f>'Русский-9 2018 расклад'!N71</f>
        <v>0</v>
      </c>
      <c r="Q71" s="303">
        <f>'Русский-9 2019 расклад'!N71</f>
        <v>0</v>
      </c>
      <c r="R71" s="303" t="s">
        <v>143</v>
      </c>
      <c r="S71" s="305">
        <f>'Русский-9 2021 расклад'!N71</f>
        <v>0</v>
      </c>
      <c r="T71" s="306">
        <f>'Русский-9 2018 расклад'!O71</f>
        <v>0</v>
      </c>
      <c r="U71" s="307">
        <f>'Русский-9 2019 расклад'!O71</f>
        <v>0</v>
      </c>
      <c r="V71" s="307" t="s">
        <v>143</v>
      </c>
      <c r="W71" s="309">
        <f>'Русский-9 2021 расклад'!O71</f>
        <v>0</v>
      </c>
    </row>
    <row r="72" spans="1:23" s="1" customFormat="1" ht="15" customHeight="1" x14ac:dyDescent="0.25">
      <c r="A72" s="9">
        <v>4</v>
      </c>
      <c r="B72" s="328">
        <v>50170</v>
      </c>
      <c r="C72" s="301" t="s">
        <v>58</v>
      </c>
      <c r="D72" s="302">
        <f>'Русский-9 2018 расклад'!K72</f>
        <v>43</v>
      </c>
      <c r="E72" s="303">
        <f>'Русский-9 2019 расклад'!K72</f>
        <v>47</v>
      </c>
      <c r="F72" s="303">
        <f>'Русский-9 2020 расклад'!K72</f>
        <v>25</v>
      </c>
      <c r="G72" s="304">
        <f>'Русский-9 2021 расклад'!K72</f>
        <v>54</v>
      </c>
      <c r="H72" s="302">
        <f>'Русский-9 2018 расклад'!L72</f>
        <v>22.996400000000005</v>
      </c>
      <c r="I72" s="303">
        <f>'Русский-9 2019 расклад'!L72</f>
        <v>35.000900000000001</v>
      </c>
      <c r="J72" s="303">
        <f>'Русский-9 2020 расклад'!L72</f>
        <v>3</v>
      </c>
      <c r="K72" s="305">
        <f>'Русский-9 2021 расклад'!L72</f>
        <v>27</v>
      </c>
      <c r="L72" s="306">
        <f>'Русский-9 2018 расклад'!M72</f>
        <v>53.480000000000004</v>
      </c>
      <c r="M72" s="307">
        <f>'Русский-9 2019 расклад'!M72</f>
        <v>74.47</v>
      </c>
      <c r="N72" s="307">
        <f>'Русский-9 2020 расклад'!M72</f>
        <v>12</v>
      </c>
      <c r="O72" s="308">
        <f>'Русский-9 2021 расклад'!M72</f>
        <v>50</v>
      </c>
      <c r="P72" s="302">
        <f>'Русский-9 2018 расклад'!N72</f>
        <v>0</v>
      </c>
      <c r="Q72" s="303">
        <f>'Русский-9 2019 расклад'!N72</f>
        <v>0</v>
      </c>
      <c r="R72" s="303">
        <f>'Русский-9 2020 расклад'!N72</f>
        <v>5</v>
      </c>
      <c r="S72" s="305">
        <f>'Русский-9 2021 расклад'!N72</f>
        <v>2</v>
      </c>
      <c r="T72" s="306">
        <f>'Русский-9 2018 расклад'!O72</f>
        <v>0</v>
      </c>
      <c r="U72" s="307">
        <f>'Русский-9 2019 расклад'!O72</f>
        <v>0</v>
      </c>
      <c r="V72" s="307">
        <f>'Русский-9 2020 расклад'!O72</f>
        <v>20</v>
      </c>
      <c r="W72" s="309">
        <f>'Русский-9 2021 расклад'!O72</f>
        <v>3.7037037037037037</v>
      </c>
    </row>
    <row r="73" spans="1:23" s="1" customFormat="1" ht="15" customHeight="1" x14ac:dyDescent="0.25">
      <c r="A73" s="9">
        <v>5</v>
      </c>
      <c r="B73" s="300">
        <v>50230</v>
      </c>
      <c r="C73" s="301" t="s">
        <v>59</v>
      </c>
      <c r="D73" s="302">
        <f>'Русский-9 2018 расклад'!K73</f>
        <v>68</v>
      </c>
      <c r="E73" s="303">
        <f>'Русский-9 2019 расклад'!K73</f>
        <v>93</v>
      </c>
      <c r="F73" s="303">
        <f>'Русский-9 2020 расклад'!K73</f>
        <v>65</v>
      </c>
      <c r="G73" s="304">
        <f>'Русский-9 2021 расклад'!K73</f>
        <v>72</v>
      </c>
      <c r="H73" s="302">
        <f>'Русский-9 2018 расклад'!L73</f>
        <v>46.00200000000001</v>
      </c>
      <c r="I73" s="303">
        <f>'Русский-9 2019 расклад'!L73</f>
        <v>65.992800000000003</v>
      </c>
      <c r="J73" s="303">
        <f>'Русский-9 2020 расклад'!L73</f>
        <v>16.002999999999997</v>
      </c>
      <c r="K73" s="305">
        <f>'Русский-9 2021 расклад'!L73</f>
        <v>49</v>
      </c>
      <c r="L73" s="306">
        <f>'Русский-9 2018 расклад'!M73</f>
        <v>67.650000000000006</v>
      </c>
      <c r="M73" s="307">
        <f>'Русский-9 2019 расклад'!M73</f>
        <v>70.960000000000008</v>
      </c>
      <c r="N73" s="307">
        <f>'Русский-9 2020 расклад'!M73</f>
        <v>24.619999999999997</v>
      </c>
      <c r="O73" s="308">
        <f>'Русский-9 2021 расклад'!M73</f>
        <v>68.055555555555557</v>
      </c>
      <c r="P73" s="302">
        <f>'Русский-9 2018 расклад'!N73</f>
        <v>0</v>
      </c>
      <c r="Q73" s="303">
        <f>'Русский-9 2019 расклад'!N73</f>
        <v>0</v>
      </c>
      <c r="R73" s="303">
        <f>'Русский-9 2020 расклад'!N73</f>
        <v>29.997499999999999</v>
      </c>
      <c r="S73" s="305">
        <f>'Русский-9 2021 расклад'!N73</f>
        <v>0</v>
      </c>
      <c r="T73" s="306">
        <f>'Русский-9 2018 расклад'!O73</f>
        <v>0</v>
      </c>
      <c r="U73" s="307">
        <f>'Русский-9 2019 расклад'!O73</f>
        <v>0</v>
      </c>
      <c r="V73" s="307">
        <f>'Русский-9 2020 расклад'!O73</f>
        <v>46.15</v>
      </c>
      <c r="W73" s="309">
        <f>'Русский-9 2021 расклад'!O73</f>
        <v>0</v>
      </c>
    </row>
    <row r="74" spans="1:23" s="1" customFormat="1" ht="15" customHeight="1" x14ac:dyDescent="0.25">
      <c r="A74" s="9">
        <v>6</v>
      </c>
      <c r="B74" s="300">
        <v>50340</v>
      </c>
      <c r="C74" s="301" t="s">
        <v>60</v>
      </c>
      <c r="D74" s="302">
        <f>'Русский-9 2018 расклад'!K74</f>
        <v>70</v>
      </c>
      <c r="E74" s="303">
        <f>'Русский-9 2019 расклад'!K74</f>
        <v>61</v>
      </c>
      <c r="F74" s="303" t="s">
        <v>143</v>
      </c>
      <c r="G74" s="304">
        <f>'Русский-9 2021 расклад'!K74</f>
        <v>60</v>
      </c>
      <c r="H74" s="302">
        <f>'Русский-9 2018 расклад'!L74</f>
        <v>23.995999999999999</v>
      </c>
      <c r="I74" s="303">
        <f>'Русский-9 2019 расклад'!L74</f>
        <v>21.002300000000002</v>
      </c>
      <c r="J74" s="303" t="s">
        <v>143</v>
      </c>
      <c r="K74" s="305">
        <f>'Русский-9 2021 расклад'!L74</f>
        <v>17</v>
      </c>
      <c r="L74" s="306">
        <f>'Русский-9 2018 расклад'!M74</f>
        <v>34.28</v>
      </c>
      <c r="M74" s="307">
        <f>'Русский-9 2019 расклад'!M74</f>
        <v>34.43</v>
      </c>
      <c r="N74" s="307" t="s">
        <v>143</v>
      </c>
      <c r="O74" s="308">
        <f>'Русский-9 2021 расклад'!M74</f>
        <v>28.333333333333332</v>
      </c>
      <c r="P74" s="302">
        <f>'Русский-9 2018 расклад'!N74</f>
        <v>2.0019999999999998</v>
      </c>
      <c r="Q74" s="303">
        <f>'Русский-9 2019 расклад'!N74</f>
        <v>3.0011999999999999</v>
      </c>
      <c r="R74" s="303" t="s">
        <v>143</v>
      </c>
      <c r="S74" s="305">
        <f>'Русский-9 2021 расклад'!N74</f>
        <v>13</v>
      </c>
      <c r="T74" s="306">
        <f>'Русский-9 2018 расклад'!O74</f>
        <v>2.86</v>
      </c>
      <c r="U74" s="307">
        <f>'Русский-9 2019 расклад'!O74</f>
        <v>4.92</v>
      </c>
      <c r="V74" s="307" t="s">
        <v>143</v>
      </c>
      <c r="W74" s="309">
        <f>'Русский-9 2021 расклад'!O74</f>
        <v>21.666666666666668</v>
      </c>
    </row>
    <row r="75" spans="1:23" s="1" customFormat="1" ht="15" customHeight="1" x14ac:dyDescent="0.25">
      <c r="A75" s="9">
        <v>7</v>
      </c>
      <c r="B75" s="300">
        <v>50420</v>
      </c>
      <c r="C75" s="301" t="s">
        <v>61</v>
      </c>
      <c r="D75" s="302">
        <f>'Русский-9 2018 расклад'!K75</f>
        <v>46</v>
      </c>
      <c r="E75" s="303">
        <f>'Русский-9 2019 расклад'!K75</f>
        <v>70</v>
      </c>
      <c r="F75" s="303" t="s">
        <v>143</v>
      </c>
      <c r="G75" s="304">
        <f>'Русский-9 2021 расклад'!K75</f>
        <v>69</v>
      </c>
      <c r="H75" s="302">
        <f>'Русский-9 2018 расклад'!L75</f>
        <v>25.999200000000002</v>
      </c>
      <c r="I75" s="303">
        <f>'Русский-9 2019 расклад'!L75</f>
        <v>38.003</v>
      </c>
      <c r="J75" s="303" t="s">
        <v>143</v>
      </c>
      <c r="K75" s="305">
        <f>'Русский-9 2021 расклад'!L75</f>
        <v>37.999999999999993</v>
      </c>
      <c r="L75" s="306">
        <f>'Русский-9 2018 расклад'!M75</f>
        <v>56.52</v>
      </c>
      <c r="M75" s="307">
        <f>'Русский-9 2019 расклад'!M75</f>
        <v>54.29</v>
      </c>
      <c r="N75" s="307" t="s">
        <v>143</v>
      </c>
      <c r="O75" s="308">
        <f>'Русский-9 2021 расклад'!M75</f>
        <v>55.072463768115938</v>
      </c>
      <c r="P75" s="302">
        <f>'Русский-9 2018 расклад'!N75</f>
        <v>0</v>
      </c>
      <c r="Q75" s="303">
        <f>'Русский-9 2019 расклад'!N75</f>
        <v>0</v>
      </c>
      <c r="R75" s="303" t="s">
        <v>143</v>
      </c>
      <c r="S75" s="305">
        <f>'Русский-9 2021 расклад'!N75</f>
        <v>3</v>
      </c>
      <c r="T75" s="306">
        <f>'Русский-9 2018 расклад'!O75</f>
        <v>0</v>
      </c>
      <c r="U75" s="307">
        <f>'Русский-9 2019 расклад'!O75</f>
        <v>0</v>
      </c>
      <c r="V75" s="307" t="s">
        <v>143</v>
      </c>
      <c r="W75" s="309">
        <f>'Русский-9 2021 расклад'!O75</f>
        <v>4.3478260869565215</v>
      </c>
    </row>
    <row r="76" spans="1:23" s="1" customFormat="1" ht="15" customHeight="1" x14ac:dyDescent="0.25">
      <c r="A76" s="9">
        <v>8</v>
      </c>
      <c r="B76" s="300">
        <v>50450</v>
      </c>
      <c r="C76" s="301" t="s">
        <v>62</v>
      </c>
      <c r="D76" s="302">
        <f>'Русский-9 2018 расклад'!K76</f>
        <v>68</v>
      </c>
      <c r="E76" s="303">
        <f>'Русский-9 2019 расклад'!K76</f>
        <v>84</v>
      </c>
      <c r="F76" s="303">
        <f>'Русский-9 2020 расклад'!K76</f>
        <v>87</v>
      </c>
      <c r="G76" s="304">
        <f>'Русский-9 2021 расклад'!K76</f>
        <v>102</v>
      </c>
      <c r="H76" s="302">
        <f>'Русский-9 2018 расклад'!L76</f>
        <v>30.001600000000003</v>
      </c>
      <c r="I76" s="303">
        <f>'Русский-9 2019 расклад'!L76</f>
        <v>45.007200000000005</v>
      </c>
      <c r="J76" s="303">
        <f>'Русский-9 2020 расклад'!L76</f>
        <v>30.0063</v>
      </c>
      <c r="K76" s="305">
        <f>'Русский-9 2021 расклад'!L76</f>
        <v>71</v>
      </c>
      <c r="L76" s="306">
        <f>'Русский-9 2018 расклад'!M76</f>
        <v>44.120000000000005</v>
      </c>
      <c r="M76" s="307">
        <f>'Русский-9 2019 расклад'!M76</f>
        <v>53.58</v>
      </c>
      <c r="N76" s="307">
        <f>'Русский-9 2020 расклад'!M76</f>
        <v>34.49</v>
      </c>
      <c r="O76" s="308">
        <f>'Русский-9 2021 расклад'!M76</f>
        <v>69.607843137254903</v>
      </c>
      <c r="P76" s="302">
        <f>'Русский-9 2018 расклад'!N76</f>
        <v>0.99959999999999993</v>
      </c>
      <c r="Q76" s="303">
        <f>'Русский-9 2019 расклад'!N76</f>
        <v>0</v>
      </c>
      <c r="R76" s="303">
        <f>'Русский-9 2020 расклад'!N76</f>
        <v>26.996100000000002</v>
      </c>
      <c r="S76" s="305">
        <f>'Русский-9 2021 расклад'!N76</f>
        <v>3</v>
      </c>
      <c r="T76" s="306">
        <f>'Русский-9 2018 расклад'!O76</f>
        <v>1.47</v>
      </c>
      <c r="U76" s="307">
        <f>'Русский-9 2019 расклад'!O76</f>
        <v>0</v>
      </c>
      <c r="V76" s="307">
        <f>'Русский-9 2020 расклад'!O76</f>
        <v>31.03</v>
      </c>
      <c r="W76" s="309">
        <f>'Русский-9 2021 расклад'!O76</f>
        <v>2.9411764705882355</v>
      </c>
    </row>
    <row r="77" spans="1:23" s="1" customFormat="1" ht="15" customHeight="1" x14ac:dyDescent="0.25">
      <c r="A77" s="9">
        <v>9</v>
      </c>
      <c r="B77" s="300">
        <v>50620</v>
      </c>
      <c r="C77" s="301" t="s">
        <v>63</v>
      </c>
      <c r="D77" s="302">
        <f>'Русский-9 2018 расклад'!K77</f>
        <v>49</v>
      </c>
      <c r="E77" s="303">
        <f>'Русский-9 2019 расклад'!K77</f>
        <v>46</v>
      </c>
      <c r="F77" s="303">
        <f>'Русский-9 2020 расклад'!K77</f>
        <v>59</v>
      </c>
      <c r="G77" s="304">
        <f>'Русский-9 2021 расклад'!K77</f>
        <v>69</v>
      </c>
      <c r="H77" s="302">
        <f>'Русский-9 2018 расклад'!L77</f>
        <v>17.997700000000002</v>
      </c>
      <c r="I77" s="303">
        <f>'Русский-9 2019 расклад'!L77</f>
        <v>20.999000000000002</v>
      </c>
      <c r="J77" s="303">
        <f>'Русский-9 2020 расклад'!L77</f>
        <v>12.000599999999999</v>
      </c>
      <c r="K77" s="305">
        <f>'Русский-9 2021 расклад'!L77</f>
        <v>21</v>
      </c>
      <c r="L77" s="306">
        <f>'Русский-9 2018 расклад'!M77</f>
        <v>36.730000000000004</v>
      </c>
      <c r="M77" s="307">
        <f>'Русский-9 2019 расклад'!M77</f>
        <v>45.65</v>
      </c>
      <c r="N77" s="307">
        <f>'Русский-9 2020 расклад'!M77</f>
        <v>20.34</v>
      </c>
      <c r="O77" s="308">
        <f>'Русский-9 2021 расклад'!M77</f>
        <v>30.434782608695652</v>
      </c>
      <c r="P77" s="302">
        <f>'Русский-9 2018 расклад'!N77</f>
        <v>0.99960000000000004</v>
      </c>
      <c r="Q77" s="303">
        <f>'Русский-9 2019 расклад'!N77</f>
        <v>2.9991999999999996</v>
      </c>
      <c r="R77" s="303">
        <f>'Русский-9 2020 расклад'!N77</f>
        <v>6.0002999999999993</v>
      </c>
      <c r="S77" s="305">
        <f>'Русский-9 2021 расклад'!N77</f>
        <v>12</v>
      </c>
      <c r="T77" s="306">
        <f>'Русский-9 2018 расклад'!O77</f>
        <v>2.04</v>
      </c>
      <c r="U77" s="307">
        <f>'Русский-9 2019 расклад'!O77</f>
        <v>6.52</v>
      </c>
      <c r="V77" s="307">
        <f>'Русский-9 2020 расклад'!O77</f>
        <v>10.17</v>
      </c>
      <c r="W77" s="309">
        <f>'Русский-9 2021 расклад'!O77</f>
        <v>17.391304347826086</v>
      </c>
    </row>
    <row r="78" spans="1:23" s="1" customFormat="1" ht="15" customHeight="1" x14ac:dyDescent="0.25">
      <c r="A78" s="9">
        <v>10</v>
      </c>
      <c r="B78" s="300">
        <v>50760</v>
      </c>
      <c r="C78" s="301" t="s">
        <v>64</v>
      </c>
      <c r="D78" s="302">
        <f>'Русский-9 2018 расклад'!K78</f>
        <v>102</v>
      </c>
      <c r="E78" s="303">
        <f>'Русский-9 2019 расклад'!K78</f>
        <v>98</v>
      </c>
      <c r="F78" s="303">
        <f>'Русский-9 2020 расклад'!K78</f>
        <v>77</v>
      </c>
      <c r="G78" s="304">
        <f>'Русский-9 2021 расклад'!K78</f>
        <v>182</v>
      </c>
      <c r="H78" s="302">
        <f>'Русский-9 2018 расклад'!L78</f>
        <v>60.996000000000002</v>
      </c>
      <c r="I78" s="303">
        <f>'Русский-9 2019 расклад'!L78</f>
        <v>61.005000000000003</v>
      </c>
      <c r="J78" s="303">
        <f>'Русский-9 2020 расклад'!L78</f>
        <v>36.005200000000002</v>
      </c>
      <c r="K78" s="305">
        <f>'Русский-9 2021 расклад'!L78</f>
        <v>132</v>
      </c>
      <c r="L78" s="306">
        <f>'Русский-9 2018 расклад'!M78</f>
        <v>59.800000000000004</v>
      </c>
      <c r="M78" s="307">
        <f>'Русский-9 2019 расклад'!M78</f>
        <v>62.25</v>
      </c>
      <c r="N78" s="307">
        <f>'Русский-9 2020 расклад'!M78</f>
        <v>46.76</v>
      </c>
      <c r="O78" s="308">
        <f>'Русский-9 2021 расклад'!M78</f>
        <v>72.527472527472526</v>
      </c>
      <c r="P78" s="302">
        <f>'Русский-9 2018 расклад'!N78</f>
        <v>0</v>
      </c>
      <c r="Q78" s="303">
        <f>'Русский-9 2019 расклад'!N78</f>
        <v>0</v>
      </c>
      <c r="R78" s="303">
        <f>'Русский-9 2020 расклад'!N78</f>
        <v>27.997199999999999</v>
      </c>
      <c r="S78" s="305">
        <f>'Русский-9 2021 расклад'!N78</f>
        <v>3</v>
      </c>
      <c r="T78" s="306">
        <f>'Русский-9 2018 расклад'!O78</f>
        <v>0</v>
      </c>
      <c r="U78" s="307">
        <f>'Русский-9 2019 расклад'!O78</f>
        <v>0</v>
      </c>
      <c r="V78" s="307">
        <f>'Русский-9 2020 расклад'!O78</f>
        <v>36.36</v>
      </c>
      <c r="W78" s="309">
        <f>'Русский-9 2021 расклад'!O78</f>
        <v>1.6483516483516483</v>
      </c>
    </row>
    <row r="79" spans="1:23" s="1" customFormat="1" ht="15" customHeight="1" x14ac:dyDescent="0.25">
      <c r="A79" s="9">
        <v>11</v>
      </c>
      <c r="B79" s="300">
        <v>50780</v>
      </c>
      <c r="C79" s="301" t="s">
        <v>65</v>
      </c>
      <c r="D79" s="302">
        <f>'Русский-9 2018 расклад'!K79</f>
        <v>70</v>
      </c>
      <c r="E79" s="303">
        <f>'Русский-9 2019 расклад'!K79</f>
        <v>86</v>
      </c>
      <c r="F79" s="303" t="s">
        <v>143</v>
      </c>
      <c r="G79" s="304">
        <f>'Русский-9 2021 расклад'!K79</f>
        <v>107</v>
      </c>
      <c r="H79" s="302">
        <f>'Русский-9 2018 расклад'!L79</f>
        <v>17.003</v>
      </c>
      <c r="I79" s="303">
        <f>'Русский-9 2019 расклад'!L79</f>
        <v>28.999200000000002</v>
      </c>
      <c r="J79" s="303" t="s">
        <v>143</v>
      </c>
      <c r="K79" s="305">
        <f>'Русский-9 2021 расклад'!L79</f>
        <v>33</v>
      </c>
      <c r="L79" s="306">
        <f>'Русский-9 2018 расклад'!M79</f>
        <v>24.29</v>
      </c>
      <c r="M79" s="307">
        <f>'Русский-9 2019 расклад'!M79</f>
        <v>33.72</v>
      </c>
      <c r="N79" s="307" t="s">
        <v>143</v>
      </c>
      <c r="O79" s="308">
        <f>'Русский-9 2021 расклад'!M79</f>
        <v>30.841121495327101</v>
      </c>
      <c r="P79" s="302">
        <f>'Русский-9 2018 расклад'!N79</f>
        <v>3.0030000000000001</v>
      </c>
      <c r="Q79" s="303">
        <f>'Русский-9 2019 расклад'!N79</f>
        <v>3.0014000000000003</v>
      </c>
      <c r="R79" s="303" t="s">
        <v>143</v>
      </c>
      <c r="S79" s="305">
        <f>'Русский-9 2021 расклад'!N79</f>
        <v>3</v>
      </c>
      <c r="T79" s="306">
        <f>'Русский-9 2018 расклад'!O79</f>
        <v>4.29</v>
      </c>
      <c r="U79" s="307">
        <f>'Русский-9 2019 расклад'!O79</f>
        <v>3.49</v>
      </c>
      <c r="V79" s="307" t="s">
        <v>143</v>
      </c>
      <c r="W79" s="309">
        <f>'Русский-9 2021 расклад'!O79</f>
        <v>2.8037383177570092</v>
      </c>
    </row>
    <row r="80" spans="1:23" s="1" customFormat="1" ht="15" customHeight="1" x14ac:dyDescent="0.25">
      <c r="A80" s="9">
        <v>12</v>
      </c>
      <c r="B80" s="300">
        <v>50930</v>
      </c>
      <c r="C80" s="301" t="s">
        <v>66</v>
      </c>
      <c r="D80" s="302">
        <f>'Русский-9 2018 расклад'!K80</f>
        <v>67</v>
      </c>
      <c r="E80" s="303">
        <f>'Русский-9 2019 расклад'!K80</f>
        <v>57</v>
      </c>
      <c r="F80" s="303" t="s">
        <v>143</v>
      </c>
      <c r="G80" s="304">
        <f>'Русский-9 2021 расклад'!K80</f>
        <v>51</v>
      </c>
      <c r="H80" s="302">
        <f>'Русский-9 2018 расклад'!L80</f>
        <v>33.995799999999996</v>
      </c>
      <c r="I80" s="303">
        <f>'Русский-9 2019 расклад'!L80</f>
        <v>36.998699999999999</v>
      </c>
      <c r="J80" s="303" t="s">
        <v>143</v>
      </c>
      <c r="K80" s="305">
        <f>'Русский-9 2021 расклад'!L80</f>
        <v>27</v>
      </c>
      <c r="L80" s="306">
        <f>'Русский-9 2018 расклад'!M80</f>
        <v>50.739999999999995</v>
      </c>
      <c r="M80" s="307">
        <f>'Русский-9 2019 расклад'!M80</f>
        <v>64.91</v>
      </c>
      <c r="N80" s="307" t="s">
        <v>143</v>
      </c>
      <c r="O80" s="308">
        <f>'Русский-9 2021 расклад'!M80</f>
        <v>52.941176470588232</v>
      </c>
      <c r="P80" s="302">
        <f>'Русский-9 2018 расклад'!N80</f>
        <v>0.99829999999999997</v>
      </c>
      <c r="Q80" s="303">
        <f>'Русский-9 2019 расклад'!N80</f>
        <v>0.99750000000000005</v>
      </c>
      <c r="R80" s="303" t="s">
        <v>143</v>
      </c>
      <c r="S80" s="305">
        <f>'Русский-9 2021 расклад'!N80</f>
        <v>4</v>
      </c>
      <c r="T80" s="306">
        <f>'Русский-9 2018 расклад'!O80</f>
        <v>1.49</v>
      </c>
      <c r="U80" s="307">
        <f>'Русский-9 2019 расклад'!O80</f>
        <v>1.75</v>
      </c>
      <c r="V80" s="307" t="s">
        <v>143</v>
      </c>
      <c r="W80" s="309">
        <f>'Русский-9 2021 расклад'!O80</f>
        <v>7.8431372549019605</v>
      </c>
    </row>
    <row r="81" spans="1:23" s="1" customFormat="1" ht="15" customHeight="1" x14ac:dyDescent="0.25">
      <c r="A81" s="10">
        <v>13</v>
      </c>
      <c r="B81" s="310">
        <v>51370</v>
      </c>
      <c r="C81" s="311" t="s">
        <v>67</v>
      </c>
      <c r="D81" s="302">
        <f>'Русский-9 2018 расклад'!K81</f>
        <v>95</v>
      </c>
      <c r="E81" s="303">
        <f>'Русский-9 2019 расклад'!K81</f>
        <v>105</v>
      </c>
      <c r="F81" s="303" t="s">
        <v>143</v>
      </c>
      <c r="G81" s="304">
        <f>'Русский-9 2021 расклад'!K81</f>
        <v>103</v>
      </c>
      <c r="H81" s="302">
        <f>'Русский-9 2018 расклад'!L81</f>
        <v>50.996000000000002</v>
      </c>
      <c r="I81" s="303">
        <f>'Русский-9 2019 расклад'!L81</f>
        <v>77.007000000000005</v>
      </c>
      <c r="J81" s="303" t="s">
        <v>143</v>
      </c>
      <c r="K81" s="305">
        <f>'Русский-9 2021 расклад'!L81</f>
        <v>66</v>
      </c>
      <c r="L81" s="306">
        <f>'Русский-9 2018 расклад'!M81</f>
        <v>53.680000000000007</v>
      </c>
      <c r="M81" s="307">
        <f>'Русский-9 2019 расклад'!M81</f>
        <v>73.34</v>
      </c>
      <c r="N81" s="307" t="s">
        <v>143</v>
      </c>
      <c r="O81" s="308">
        <f>'Русский-9 2021 расклад'!M81</f>
        <v>64.077669902912618</v>
      </c>
      <c r="P81" s="302">
        <f>'Русский-9 2018 расклад'!N81</f>
        <v>0</v>
      </c>
      <c r="Q81" s="303">
        <f>'Русский-9 2019 расклад'!N81</f>
        <v>0.99750000000000005</v>
      </c>
      <c r="R81" s="303" t="s">
        <v>143</v>
      </c>
      <c r="S81" s="305">
        <f>'Русский-9 2021 расклад'!N81</f>
        <v>0</v>
      </c>
      <c r="T81" s="306">
        <f>'Русский-9 2018 расклад'!O81</f>
        <v>0</v>
      </c>
      <c r="U81" s="307">
        <f>'Русский-9 2019 расклад'!O81</f>
        <v>0.95</v>
      </c>
      <c r="V81" s="307" t="s">
        <v>143</v>
      </c>
      <c r="W81" s="309">
        <f>'Русский-9 2021 расклад'!O81</f>
        <v>0</v>
      </c>
    </row>
    <row r="82" spans="1:23" s="1" customFormat="1" ht="15" customHeight="1" thickBot="1" x14ac:dyDescent="0.3">
      <c r="A82" s="10">
        <v>14</v>
      </c>
      <c r="B82" s="310">
        <v>51580</v>
      </c>
      <c r="C82" s="311" t="s">
        <v>125</v>
      </c>
      <c r="D82" s="315" t="s">
        <v>143</v>
      </c>
      <c r="E82" s="316" t="s">
        <v>143</v>
      </c>
      <c r="F82" s="316" t="s">
        <v>143</v>
      </c>
      <c r="G82" s="317" t="s">
        <v>143</v>
      </c>
      <c r="H82" s="315" t="s">
        <v>143</v>
      </c>
      <c r="I82" s="316" t="s">
        <v>143</v>
      </c>
      <c r="J82" s="316" t="s">
        <v>143</v>
      </c>
      <c r="K82" s="318" t="s">
        <v>143</v>
      </c>
      <c r="L82" s="319" t="s">
        <v>143</v>
      </c>
      <c r="M82" s="320" t="s">
        <v>143</v>
      </c>
      <c r="N82" s="320" t="s">
        <v>143</v>
      </c>
      <c r="O82" s="321" t="s">
        <v>143</v>
      </c>
      <c r="P82" s="315" t="s">
        <v>143</v>
      </c>
      <c r="Q82" s="316" t="s">
        <v>143</v>
      </c>
      <c r="R82" s="316" t="s">
        <v>143</v>
      </c>
      <c r="S82" s="318" t="s">
        <v>143</v>
      </c>
      <c r="T82" s="319" t="s">
        <v>143</v>
      </c>
      <c r="U82" s="320" t="s">
        <v>143</v>
      </c>
      <c r="V82" s="320" t="s">
        <v>143</v>
      </c>
      <c r="W82" s="322" t="s">
        <v>143</v>
      </c>
    </row>
    <row r="83" spans="1:23" s="1" customFormat="1" ht="15" customHeight="1" thickBot="1" x14ac:dyDescent="0.3">
      <c r="A83" s="28"/>
      <c r="B83" s="323"/>
      <c r="C83" s="324" t="s">
        <v>102</v>
      </c>
      <c r="D83" s="270">
        <f>'Русский-9 2018 расклад'!K83</f>
        <v>2806</v>
      </c>
      <c r="E83" s="271">
        <f>'Русский-9 2019 расклад'!K83</f>
        <v>2987</v>
      </c>
      <c r="F83" s="271">
        <f>'Русский-9 2020 расклад'!K83</f>
        <v>1265</v>
      </c>
      <c r="G83" s="272">
        <f>'Русский-9 2021 расклад'!K83</f>
        <v>3140</v>
      </c>
      <c r="H83" s="270">
        <f>'Русский-9 2018 расклад'!L83</f>
        <v>1579.9872000000003</v>
      </c>
      <c r="I83" s="271">
        <f>'Русский-9 2019 расклад'!L83</f>
        <v>1847.9412999999997</v>
      </c>
      <c r="J83" s="271">
        <f>'Русский-9 2020 расклад'!L83</f>
        <v>446.0213</v>
      </c>
      <c r="K83" s="273">
        <f>'Русский-9 2021 расклад'!L83</f>
        <v>1602</v>
      </c>
      <c r="L83" s="274">
        <f>'Русский-9 2018 расклад'!M83</f>
        <v>52.727500000000006</v>
      </c>
      <c r="M83" s="275">
        <f>'Русский-9 2019 расклад'!M83</f>
        <v>59.229655172413786</v>
      </c>
      <c r="N83" s="275">
        <f>'Русский-9 2020 расклад'!M83</f>
        <v>36.166666666666664</v>
      </c>
      <c r="O83" s="276">
        <f>'Русский-9 2021 расклад'!M83</f>
        <v>47.236599683758655</v>
      </c>
      <c r="P83" s="270">
        <f>'Русский-9 2018 расклад'!N83</f>
        <v>66.980399999999989</v>
      </c>
      <c r="Q83" s="271">
        <f>'Русский-9 2019 расклад'!N83</f>
        <v>51.988799999999998</v>
      </c>
      <c r="R83" s="271">
        <f>'Русский-9 2020 расклад'!N83</f>
        <v>361.00620000000004</v>
      </c>
      <c r="S83" s="273">
        <f>'Русский-9 2021 расклад'!N83</f>
        <v>153</v>
      </c>
      <c r="T83" s="274">
        <f>'Русский-9 2018 расклад'!O83</f>
        <v>2.9067857142857139</v>
      </c>
      <c r="U83" s="275">
        <f>'Русский-9 2019 расклад'!O83</f>
        <v>2.1334482758620692</v>
      </c>
      <c r="V83" s="275">
        <f>'Русский-9 2020 расклад'!O83</f>
        <v>28.347777777777779</v>
      </c>
      <c r="W83" s="277">
        <f>'Русский-9 2021 расклад'!O83</f>
        <v>5.6885457895776277</v>
      </c>
    </row>
    <row r="84" spans="1:23" s="1" customFormat="1" ht="15" customHeight="1" x14ac:dyDescent="0.25">
      <c r="A84" s="325">
        <v>1</v>
      </c>
      <c r="B84" s="329">
        <v>60010</v>
      </c>
      <c r="C84" s="301" t="s">
        <v>144</v>
      </c>
      <c r="D84" s="292">
        <f>'Русский-9 2018 расклад'!K84</f>
        <v>73</v>
      </c>
      <c r="E84" s="293">
        <f>'Русский-9 2019 расклад'!K84</f>
        <v>82</v>
      </c>
      <c r="F84" s="293">
        <f>'Русский-9 2020 расклад'!K84</f>
        <v>67</v>
      </c>
      <c r="G84" s="294">
        <f>'Русский-9 2021 расклад'!K84</f>
        <v>77</v>
      </c>
      <c r="H84" s="292">
        <f>'Русский-9 2018 расклад'!L84</f>
        <v>36.003599999999999</v>
      </c>
      <c r="I84" s="293">
        <f>'Русский-9 2019 расклад'!L84</f>
        <v>56.006000000000014</v>
      </c>
      <c r="J84" s="293">
        <f>'Русский-9 2020 расклад'!L84</f>
        <v>24.997699999999998</v>
      </c>
      <c r="K84" s="295">
        <f>'Русский-9 2021 расклад'!L84</f>
        <v>41</v>
      </c>
      <c r="L84" s="296">
        <f>'Русский-9 2018 расклад'!M84</f>
        <v>49.32</v>
      </c>
      <c r="M84" s="297">
        <f>'Русский-9 2019 расклад'!M84</f>
        <v>68.300000000000011</v>
      </c>
      <c r="N84" s="297">
        <f>'Русский-9 2020 расклад'!M84</f>
        <v>37.31</v>
      </c>
      <c r="O84" s="298">
        <f>'Русский-9 2021 расклад'!M84</f>
        <v>53.246753246753244</v>
      </c>
      <c r="P84" s="292">
        <f>'Русский-9 2018 расклад'!N84</f>
        <v>2.0002</v>
      </c>
      <c r="Q84" s="293">
        <f>'Русский-9 2019 расклад'!N84</f>
        <v>2.0007999999999999</v>
      </c>
      <c r="R84" s="293">
        <f>'Русский-9 2020 расклад'!N84</f>
        <v>2.0033000000000003</v>
      </c>
      <c r="S84" s="295">
        <f>'Русский-9 2021 расклад'!N84</f>
        <v>2</v>
      </c>
      <c r="T84" s="296">
        <f>'Русский-9 2018 расклад'!O84</f>
        <v>2.74</v>
      </c>
      <c r="U84" s="297">
        <f>'Русский-9 2019 расклад'!O84</f>
        <v>2.44</v>
      </c>
      <c r="V84" s="297">
        <f>'Русский-9 2020 расклад'!O84</f>
        <v>2.99</v>
      </c>
      <c r="W84" s="299">
        <f>'Русский-9 2021 расклад'!O84</f>
        <v>2.5974025974025974</v>
      </c>
    </row>
    <row r="85" spans="1:23" s="1" customFormat="1" ht="15" customHeight="1" x14ac:dyDescent="0.25">
      <c r="A85" s="326">
        <v>2</v>
      </c>
      <c r="B85" s="300">
        <v>60020</v>
      </c>
      <c r="C85" s="301" t="s">
        <v>69</v>
      </c>
      <c r="D85" s="302">
        <f>'Русский-9 2018 расклад'!K85</f>
        <v>43</v>
      </c>
      <c r="E85" s="303">
        <f>'Русский-9 2019 расклад'!K85</f>
        <v>38</v>
      </c>
      <c r="F85" s="303" t="s">
        <v>143</v>
      </c>
      <c r="G85" s="304">
        <f>'Русский-9 2021 расклад'!K85</f>
        <v>43</v>
      </c>
      <c r="H85" s="302">
        <f>'Русский-9 2018 расклад'!L85</f>
        <v>12.001300000000001</v>
      </c>
      <c r="I85" s="303">
        <f>'Русский-9 2019 расклад'!L85</f>
        <v>12.000399999999999</v>
      </c>
      <c r="J85" s="303" t="s">
        <v>143</v>
      </c>
      <c r="K85" s="305">
        <f>'Русский-9 2021 расклад'!L85</f>
        <v>4</v>
      </c>
      <c r="L85" s="306">
        <f>'Русский-9 2018 расклад'!M85</f>
        <v>27.910000000000004</v>
      </c>
      <c r="M85" s="307">
        <f>'Русский-9 2019 расклад'!M85</f>
        <v>31.58</v>
      </c>
      <c r="N85" s="307" t="s">
        <v>143</v>
      </c>
      <c r="O85" s="308">
        <f>'Русский-9 2021 расклад'!M85</f>
        <v>9.3023255813953494</v>
      </c>
      <c r="P85" s="302">
        <f>'Русский-9 2018 расклад'!N85</f>
        <v>1.0019</v>
      </c>
      <c r="Q85" s="303">
        <f>'Русский-9 2019 расклад'!N85</f>
        <v>0</v>
      </c>
      <c r="R85" s="303" t="s">
        <v>143</v>
      </c>
      <c r="S85" s="305">
        <f>'Русский-9 2021 расклад'!N85</f>
        <v>7</v>
      </c>
      <c r="T85" s="306">
        <f>'Русский-9 2018 расклад'!O85</f>
        <v>2.33</v>
      </c>
      <c r="U85" s="307">
        <f>'Русский-9 2019 расклад'!O85</f>
        <v>0</v>
      </c>
      <c r="V85" s="307" t="s">
        <v>143</v>
      </c>
      <c r="W85" s="309">
        <f>'Русский-9 2021 расклад'!O85</f>
        <v>16.279069767441861</v>
      </c>
    </row>
    <row r="86" spans="1:23" s="1" customFormat="1" ht="15" customHeight="1" x14ac:dyDescent="0.25">
      <c r="A86" s="326">
        <v>3</v>
      </c>
      <c r="B86" s="300">
        <v>60050</v>
      </c>
      <c r="C86" s="301" t="s">
        <v>70</v>
      </c>
      <c r="D86" s="302">
        <f>'Русский-9 2018 расклад'!K86</f>
        <v>99</v>
      </c>
      <c r="E86" s="303">
        <f>'Русский-9 2019 расклад'!K86</f>
        <v>104</v>
      </c>
      <c r="F86" s="303" t="s">
        <v>143</v>
      </c>
      <c r="G86" s="304">
        <f>'Русский-9 2021 расклад'!K86</f>
        <v>103</v>
      </c>
      <c r="H86" s="302">
        <f>'Русский-9 2018 расклад'!L86</f>
        <v>50.994900000000008</v>
      </c>
      <c r="I86" s="303">
        <f>'Русский-9 2019 расклад'!L86</f>
        <v>67.995199999999997</v>
      </c>
      <c r="J86" s="303" t="s">
        <v>143</v>
      </c>
      <c r="K86" s="305">
        <f>'Русский-9 2021 расклад'!L86</f>
        <v>53</v>
      </c>
      <c r="L86" s="306">
        <f>'Русский-9 2018 расклад'!M86</f>
        <v>51.510000000000005</v>
      </c>
      <c r="M86" s="307">
        <f>'Русский-9 2019 расклад'!M86</f>
        <v>65.38</v>
      </c>
      <c r="N86" s="307" t="s">
        <v>143</v>
      </c>
      <c r="O86" s="308">
        <f>'Русский-9 2021 расклад'!M86</f>
        <v>51.456310679611654</v>
      </c>
      <c r="P86" s="302">
        <f>'Русский-9 2018 расклад'!N86</f>
        <v>1.9997999999999998</v>
      </c>
      <c r="Q86" s="303">
        <f>'Русский-9 2019 расклад'!N86</f>
        <v>2.9951999999999996</v>
      </c>
      <c r="R86" s="303" t="s">
        <v>143</v>
      </c>
      <c r="S86" s="305">
        <f>'Русский-9 2021 расклад'!N86</f>
        <v>6</v>
      </c>
      <c r="T86" s="306">
        <f>'Русский-9 2018 расклад'!O86</f>
        <v>2.02</v>
      </c>
      <c r="U86" s="307">
        <f>'Русский-9 2019 расклад'!O86</f>
        <v>2.88</v>
      </c>
      <c r="V86" s="307" t="s">
        <v>143</v>
      </c>
      <c r="W86" s="309">
        <f>'Русский-9 2021 расклад'!O86</f>
        <v>5.825242718446602</v>
      </c>
    </row>
    <row r="87" spans="1:23" s="1" customFormat="1" ht="15" customHeight="1" x14ac:dyDescent="0.25">
      <c r="A87" s="326">
        <v>4</v>
      </c>
      <c r="B87" s="300">
        <v>60070</v>
      </c>
      <c r="C87" s="301" t="s">
        <v>71</v>
      </c>
      <c r="D87" s="302">
        <f>'Русский-9 2018 расклад'!K87</f>
        <v>104</v>
      </c>
      <c r="E87" s="303">
        <f>'Русский-9 2019 расклад'!K87</f>
        <v>111</v>
      </c>
      <c r="F87" s="303" t="s">
        <v>143</v>
      </c>
      <c r="G87" s="304">
        <f>'Русский-9 2021 расклад'!K87</f>
        <v>97</v>
      </c>
      <c r="H87" s="302">
        <f>'Русский-9 2018 расклад'!L87</f>
        <v>58.999200000000002</v>
      </c>
      <c r="I87" s="303">
        <f>'Русский-9 2019 расклад'!L87</f>
        <v>71.994600000000005</v>
      </c>
      <c r="J87" s="303" t="s">
        <v>143</v>
      </c>
      <c r="K87" s="305">
        <f>'Русский-9 2021 расклад'!L87</f>
        <v>59</v>
      </c>
      <c r="L87" s="306">
        <f>'Русский-9 2018 расклад'!M87</f>
        <v>56.73</v>
      </c>
      <c r="M87" s="307">
        <f>'Русский-9 2019 расклад'!M87</f>
        <v>64.86</v>
      </c>
      <c r="N87" s="307" t="s">
        <v>143</v>
      </c>
      <c r="O87" s="308">
        <f>'Русский-9 2021 расклад'!M87</f>
        <v>60.824742268041241</v>
      </c>
      <c r="P87" s="302">
        <f>'Русский-9 2018 расклад'!N87</f>
        <v>0.99840000000000007</v>
      </c>
      <c r="Q87" s="303">
        <f>'Русский-9 2019 расклад'!N87</f>
        <v>0.99900000000000011</v>
      </c>
      <c r="R87" s="303" t="s">
        <v>143</v>
      </c>
      <c r="S87" s="305">
        <f>'Русский-9 2021 расклад'!N87</f>
        <v>0.99999999999999989</v>
      </c>
      <c r="T87" s="306">
        <f>'Русский-9 2018 расклад'!O87</f>
        <v>0.96</v>
      </c>
      <c r="U87" s="307">
        <f>'Русский-9 2019 расклад'!O87</f>
        <v>0.9</v>
      </c>
      <c r="V87" s="307" t="s">
        <v>143</v>
      </c>
      <c r="W87" s="309">
        <f>'Русский-9 2021 расклад'!O87</f>
        <v>1.0309278350515463</v>
      </c>
    </row>
    <row r="88" spans="1:23" s="1" customFormat="1" ht="15" customHeight="1" x14ac:dyDescent="0.25">
      <c r="A88" s="326">
        <v>5</v>
      </c>
      <c r="B88" s="300">
        <v>60180</v>
      </c>
      <c r="C88" s="301" t="s">
        <v>72</v>
      </c>
      <c r="D88" s="302">
        <f>'Русский-9 2018 расклад'!K88</f>
        <v>113</v>
      </c>
      <c r="E88" s="303">
        <f>'Русский-9 2019 расклад'!K88</f>
        <v>135</v>
      </c>
      <c r="F88" s="303" t="s">
        <v>143</v>
      </c>
      <c r="G88" s="304">
        <f>'Русский-9 2021 расклад'!K88</f>
        <v>111</v>
      </c>
      <c r="H88" s="302">
        <f>'Русский-9 2018 расклад'!L88</f>
        <v>64.003199999999993</v>
      </c>
      <c r="I88" s="303">
        <f>'Русский-9 2019 расклад'!L88</f>
        <v>87.992999999999995</v>
      </c>
      <c r="J88" s="303" t="s">
        <v>143</v>
      </c>
      <c r="K88" s="305">
        <f>'Русский-9 2021 расклад'!L88</f>
        <v>48</v>
      </c>
      <c r="L88" s="306">
        <f>'Русский-9 2018 расклад'!M88</f>
        <v>56.64</v>
      </c>
      <c r="M88" s="307">
        <f>'Русский-9 2019 расклад'!M88</f>
        <v>65.179999999999993</v>
      </c>
      <c r="N88" s="307" t="s">
        <v>143</v>
      </c>
      <c r="O88" s="308">
        <f>'Русский-9 2021 расклад'!M88</f>
        <v>43.243243243243242</v>
      </c>
      <c r="P88" s="302">
        <f>'Русский-9 2018 расклад'!N88</f>
        <v>4.0001999999999995</v>
      </c>
      <c r="Q88" s="303">
        <f>'Русский-9 2019 расклад'!N88</f>
        <v>0</v>
      </c>
      <c r="R88" s="303" t="s">
        <v>143</v>
      </c>
      <c r="S88" s="305">
        <f>'Русский-9 2021 расклад'!N88</f>
        <v>4</v>
      </c>
      <c r="T88" s="306">
        <f>'Русский-9 2018 расклад'!O88</f>
        <v>3.54</v>
      </c>
      <c r="U88" s="307">
        <f>'Русский-9 2019 расклад'!O88</f>
        <v>0</v>
      </c>
      <c r="V88" s="307" t="s">
        <v>143</v>
      </c>
      <c r="W88" s="309">
        <f>'Русский-9 2021 расклад'!O88</f>
        <v>3.6036036036036037</v>
      </c>
    </row>
    <row r="89" spans="1:23" s="1" customFormat="1" ht="15" customHeight="1" x14ac:dyDescent="0.25">
      <c r="A89" s="326">
        <v>6</v>
      </c>
      <c r="B89" s="300">
        <v>60240</v>
      </c>
      <c r="C89" s="301" t="s">
        <v>73</v>
      </c>
      <c r="D89" s="302">
        <f>'Русский-9 2018 расклад'!K89</f>
        <v>143</v>
      </c>
      <c r="E89" s="303">
        <f>'Русский-9 2019 расклад'!K89</f>
        <v>135</v>
      </c>
      <c r="F89" s="303" t="s">
        <v>143</v>
      </c>
      <c r="G89" s="304">
        <f>'Русский-9 2021 расклад'!K89</f>
        <v>144</v>
      </c>
      <c r="H89" s="302">
        <f>'Русский-9 2018 расклад'!L89</f>
        <v>78.006500000000003</v>
      </c>
      <c r="I89" s="303">
        <f>'Русский-9 2019 расклад'!L89</f>
        <v>78.003</v>
      </c>
      <c r="J89" s="303" t="s">
        <v>143</v>
      </c>
      <c r="K89" s="305">
        <f>'Русский-9 2021 расклад'!L89</f>
        <v>70</v>
      </c>
      <c r="L89" s="306">
        <f>'Русский-9 2018 расклад'!M89</f>
        <v>54.550000000000004</v>
      </c>
      <c r="M89" s="307">
        <f>'Русский-9 2019 расклад'!M89</f>
        <v>57.78</v>
      </c>
      <c r="N89" s="307" t="s">
        <v>143</v>
      </c>
      <c r="O89" s="308">
        <f>'Русский-9 2021 расклад'!M89</f>
        <v>48.611111111111114</v>
      </c>
      <c r="P89" s="302">
        <f>'Русский-9 2018 расклад'!N89</f>
        <v>3.0030000000000001</v>
      </c>
      <c r="Q89" s="303">
        <f>'Русский-9 2019 расклад'!N89</f>
        <v>0.99900000000000011</v>
      </c>
      <c r="R89" s="303" t="s">
        <v>143</v>
      </c>
      <c r="S89" s="305">
        <f>'Русский-9 2021 расклад'!N89</f>
        <v>4</v>
      </c>
      <c r="T89" s="306">
        <f>'Русский-9 2018 расклад'!O89</f>
        <v>2.1</v>
      </c>
      <c r="U89" s="307">
        <f>'Русский-9 2019 расклад'!O89</f>
        <v>0.74</v>
      </c>
      <c r="V89" s="307" t="s">
        <v>143</v>
      </c>
      <c r="W89" s="309">
        <f>'Русский-9 2021 расклад'!O89</f>
        <v>2.7777777777777777</v>
      </c>
    </row>
    <row r="90" spans="1:23" s="1" customFormat="1" ht="15" customHeight="1" x14ac:dyDescent="0.25">
      <c r="A90" s="326">
        <v>7</v>
      </c>
      <c r="B90" s="300">
        <v>60560</v>
      </c>
      <c r="C90" s="301" t="s">
        <v>74</v>
      </c>
      <c r="D90" s="302">
        <f>'Русский-9 2018 расклад'!K90</f>
        <v>45</v>
      </c>
      <c r="E90" s="303">
        <f>'Русский-9 2019 расклад'!K90</f>
        <v>43</v>
      </c>
      <c r="F90" s="303">
        <f>'Русский-9 2020 расклад'!K90</f>
        <v>34</v>
      </c>
      <c r="G90" s="304">
        <f>'Русский-9 2021 расклад'!K90</f>
        <v>42</v>
      </c>
      <c r="H90" s="302">
        <f>'Русский-9 2018 расклад'!L90</f>
        <v>18</v>
      </c>
      <c r="I90" s="303">
        <f>'Русский-9 2019 расклад'!L90</f>
        <v>23.9983</v>
      </c>
      <c r="J90" s="303">
        <f>'Русский-9 2020 расклад'!L90</f>
        <v>9.9994000000000014</v>
      </c>
      <c r="K90" s="305">
        <f>'Русский-9 2021 расклад'!L90</f>
        <v>19</v>
      </c>
      <c r="L90" s="306">
        <f>'Русский-9 2018 расклад'!M90</f>
        <v>40</v>
      </c>
      <c r="M90" s="307">
        <f>'Русский-9 2019 расклад'!M90</f>
        <v>55.81</v>
      </c>
      <c r="N90" s="307">
        <f>'Русский-9 2020 расклад'!M90</f>
        <v>29.41</v>
      </c>
      <c r="O90" s="308">
        <f>'Русский-9 2021 расклад'!M90</f>
        <v>45.238095238095241</v>
      </c>
      <c r="P90" s="302">
        <f>'Русский-9 2018 расклад'!N90</f>
        <v>0.99900000000000011</v>
      </c>
      <c r="Q90" s="303">
        <f>'Русский-9 2019 расклад'!N90</f>
        <v>1.0019</v>
      </c>
      <c r="R90" s="303">
        <f>'Русский-9 2020 расклад'!N90</f>
        <v>7.0005999999999995</v>
      </c>
      <c r="S90" s="305">
        <f>'Русский-9 2021 расклад'!N90</f>
        <v>4</v>
      </c>
      <c r="T90" s="306">
        <f>'Русский-9 2018 расклад'!O90</f>
        <v>2.2200000000000002</v>
      </c>
      <c r="U90" s="307">
        <f>'Русский-9 2019 расклад'!O90</f>
        <v>2.33</v>
      </c>
      <c r="V90" s="307">
        <f>'Русский-9 2020 расклад'!O90</f>
        <v>20.59</v>
      </c>
      <c r="W90" s="309">
        <f>'Русский-9 2021 расклад'!O90</f>
        <v>9.5238095238095237</v>
      </c>
    </row>
    <row r="91" spans="1:23" s="1" customFormat="1" ht="15" customHeight="1" x14ac:dyDescent="0.25">
      <c r="A91" s="326">
        <v>8</v>
      </c>
      <c r="B91" s="300">
        <v>60660</v>
      </c>
      <c r="C91" s="301" t="s">
        <v>75</v>
      </c>
      <c r="D91" s="302">
        <f>'Русский-9 2018 расклад'!K91</f>
        <v>23</v>
      </c>
      <c r="E91" s="303">
        <f>'Русский-9 2019 расклад'!K91</f>
        <v>20</v>
      </c>
      <c r="F91" s="303">
        <f>'Русский-9 2020 расклад'!K91</f>
        <v>22</v>
      </c>
      <c r="G91" s="304">
        <f>'Русский-9 2021 расклад'!K91</f>
        <v>27</v>
      </c>
      <c r="H91" s="302">
        <f>'Русский-9 2018 расклад'!L91</f>
        <v>7.001199999999999</v>
      </c>
      <c r="I91" s="303">
        <f>'Русский-9 2019 расклад'!L91</f>
        <v>14</v>
      </c>
      <c r="J91" s="303">
        <f>'Русский-9 2020 расклад'!L91</f>
        <v>9.0001999999999995</v>
      </c>
      <c r="K91" s="305">
        <f>'Русский-9 2021 расклад'!L91</f>
        <v>12</v>
      </c>
      <c r="L91" s="306">
        <f>'Русский-9 2018 расклад'!M91</f>
        <v>30.439999999999998</v>
      </c>
      <c r="M91" s="307">
        <f>'Русский-9 2019 расклад'!M91</f>
        <v>70</v>
      </c>
      <c r="N91" s="307">
        <f>'Русский-9 2020 расклад'!M91</f>
        <v>40.909999999999997</v>
      </c>
      <c r="O91" s="308">
        <f>'Русский-9 2021 расклад'!M91</f>
        <v>44.444444444444443</v>
      </c>
      <c r="P91" s="302">
        <f>'Русский-9 2018 расклад'!N91</f>
        <v>1.0004999999999999</v>
      </c>
      <c r="Q91" s="303">
        <f>'Русский-9 2019 расклад'!N91</f>
        <v>0</v>
      </c>
      <c r="R91" s="303">
        <f>'Русский-9 2020 расклад'!N91</f>
        <v>1.9997999999999998</v>
      </c>
      <c r="S91" s="305">
        <f>'Русский-9 2021 расклад'!N91</f>
        <v>0</v>
      </c>
      <c r="T91" s="306">
        <f>'Русский-9 2018 расклад'!O91</f>
        <v>4.3499999999999996</v>
      </c>
      <c r="U91" s="307">
        <f>'Русский-9 2019 расклад'!O91</f>
        <v>0</v>
      </c>
      <c r="V91" s="307">
        <f>'Русский-9 2020 расклад'!O91</f>
        <v>9.09</v>
      </c>
      <c r="W91" s="309">
        <f>'Русский-9 2021 расклад'!O91</f>
        <v>0</v>
      </c>
    </row>
    <row r="92" spans="1:23" s="1" customFormat="1" ht="15" customHeight="1" x14ac:dyDescent="0.25">
      <c r="A92" s="326">
        <v>9</v>
      </c>
      <c r="B92" s="330">
        <v>60001</v>
      </c>
      <c r="C92" s="331" t="s">
        <v>68</v>
      </c>
      <c r="D92" s="302">
        <f>'Русский-9 2018 расклад'!K92</f>
        <v>50</v>
      </c>
      <c r="E92" s="303">
        <f>'Русский-9 2019 расклад'!K92</f>
        <v>67</v>
      </c>
      <c r="F92" s="303">
        <f>'Русский-9 2020 расклад'!K92</f>
        <v>66</v>
      </c>
      <c r="G92" s="304">
        <f>'Русский-9 2021 расклад'!K92</f>
        <v>76</v>
      </c>
      <c r="H92" s="302">
        <f>'Русский-9 2018 расклад'!L92</f>
        <v>20</v>
      </c>
      <c r="I92" s="303">
        <f>'Русский-9 2019 расклад'!L92</f>
        <v>27.999300000000002</v>
      </c>
      <c r="J92" s="303">
        <f>'Русский-9 2020 расклад'!L92</f>
        <v>19.0014</v>
      </c>
      <c r="K92" s="305">
        <f>'Русский-9 2021 расклад'!L92</f>
        <v>34</v>
      </c>
      <c r="L92" s="306">
        <f>'Русский-9 2018 расклад'!M92</f>
        <v>40</v>
      </c>
      <c r="M92" s="307">
        <f>'Русский-9 2019 расклад'!M92</f>
        <v>41.790000000000006</v>
      </c>
      <c r="N92" s="307">
        <f>'Русский-9 2020 расклад'!M92</f>
        <v>28.79</v>
      </c>
      <c r="O92" s="308">
        <f>'Русский-9 2021 расклад'!M92</f>
        <v>44.736842105263158</v>
      </c>
      <c r="P92" s="302">
        <f>'Русский-9 2018 расклад'!N92</f>
        <v>3</v>
      </c>
      <c r="Q92" s="303">
        <f>'Русский-9 2019 расклад'!N92</f>
        <v>4.9981999999999998</v>
      </c>
      <c r="R92" s="303">
        <f>'Русский-9 2020 расклад'!N92</f>
        <v>38.999400000000001</v>
      </c>
      <c r="S92" s="305">
        <f>'Русский-9 2021 расклад'!N92</f>
        <v>6</v>
      </c>
      <c r="T92" s="306">
        <f>'Русский-9 2018 расклад'!O92</f>
        <v>6</v>
      </c>
      <c r="U92" s="307">
        <f>'Русский-9 2019 расклад'!O92</f>
        <v>7.46</v>
      </c>
      <c r="V92" s="307">
        <f>'Русский-9 2020 расклад'!O92</f>
        <v>59.09</v>
      </c>
      <c r="W92" s="309">
        <f>'Русский-9 2021 расклад'!O92</f>
        <v>7.8947368421052628</v>
      </c>
    </row>
    <row r="93" spans="1:23" s="1" customFormat="1" ht="15" customHeight="1" x14ac:dyDescent="0.25">
      <c r="A93" s="326">
        <v>10</v>
      </c>
      <c r="B93" s="300">
        <v>60701</v>
      </c>
      <c r="C93" s="301" t="s">
        <v>76</v>
      </c>
      <c r="D93" s="302">
        <f>'Русский-9 2018 расклад'!K93</f>
        <v>53</v>
      </c>
      <c r="E93" s="303">
        <f>'Русский-9 2019 расклад'!K93</f>
        <v>48</v>
      </c>
      <c r="F93" s="303">
        <f>'Русский-9 2020 расклад'!K93</f>
        <v>41</v>
      </c>
      <c r="G93" s="304">
        <f>'Русский-9 2021 расклад'!K93</f>
        <v>40</v>
      </c>
      <c r="H93" s="302">
        <f>'Русский-9 2018 расклад'!L93</f>
        <v>22.000300000000003</v>
      </c>
      <c r="I93" s="303">
        <f>'Русский-9 2019 расклад'!L93</f>
        <v>17.0016</v>
      </c>
      <c r="J93" s="303">
        <f>'Русский-9 2020 расклад'!L93</f>
        <v>4.0015999999999998</v>
      </c>
      <c r="K93" s="305">
        <f>'Русский-9 2021 расклад'!L93</f>
        <v>9</v>
      </c>
      <c r="L93" s="306">
        <f>'Русский-9 2018 расклад'!M93</f>
        <v>41.510000000000005</v>
      </c>
      <c r="M93" s="307">
        <f>'Русский-9 2019 расклад'!M93</f>
        <v>35.42</v>
      </c>
      <c r="N93" s="307">
        <f>'Русский-9 2020 расклад'!M93</f>
        <v>9.76</v>
      </c>
      <c r="O93" s="308">
        <f>'Русский-9 2021 расклад'!M93</f>
        <v>22.5</v>
      </c>
      <c r="P93" s="302">
        <f>'Русский-9 2018 расклад'!N93</f>
        <v>7.0012999999999996</v>
      </c>
      <c r="Q93" s="303">
        <f>'Русский-9 2019 расклад'!N93</f>
        <v>8.0016000000000016</v>
      </c>
      <c r="R93" s="303">
        <f>'Русский-9 2020 расклад'!N93</f>
        <v>16.9986</v>
      </c>
      <c r="S93" s="305">
        <f>'Русский-9 2021 расклад'!N93</f>
        <v>5</v>
      </c>
      <c r="T93" s="306">
        <f>'Русский-9 2018 расклад'!O93</f>
        <v>13.21</v>
      </c>
      <c r="U93" s="307">
        <f>'Русский-9 2019 расклад'!O93</f>
        <v>16.670000000000002</v>
      </c>
      <c r="V93" s="307">
        <f>'Русский-9 2020 расклад'!O93</f>
        <v>41.46</v>
      </c>
      <c r="W93" s="309">
        <f>'Русский-9 2021 расклад'!O93</f>
        <v>12.5</v>
      </c>
    </row>
    <row r="94" spans="1:23" s="1" customFormat="1" ht="15" customHeight="1" x14ac:dyDescent="0.25">
      <c r="A94" s="326">
        <v>11</v>
      </c>
      <c r="B94" s="300">
        <v>60850</v>
      </c>
      <c r="C94" s="301" t="s">
        <v>77</v>
      </c>
      <c r="D94" s="302">
        <f>'Русский-9 2018 расклад'!K94</f>
        <v>90</v>
      </c>
      <c r="E94" s="303">
        <f>'Русский-9 2019 расклад'!K94</f>
        <v>102</v>
      </c>
      <c r="F94" s="303">
        <f>'Русский-9 2020 расклад'!K94</f>
        <v>66</v>
      </c>
      <c r="G94" s="304">
        <f>'Русский-9 2021 расклад'!K94</f>
        <v>79</v>
      </c>
      <c r="H94" s="302">
        <f>'Русский-9 2018 расклад'!L94</f>
        <v>54</v>
      </c>
      <c r="I94" s="303">
        <f>'Русский-9 2019 расклад'!L94</f>
        <v>59.006999999999998</v>
      </c>
      <c r="J94" s="303">
        <f>'Русский-9 2020 расклад'!L94</f>
        <v>11.0022</v>
      </c>
      <c r="K94" s="305">
        <f>'Русский-9 2021 расклад'!L94</f>
        <v>32.999999999999993</v>
      </c>
      <c r="L94" s="306">
        <f>'Русский-9 2018 расклад'!M94</f>
        <v>60</v>
      </c>
      <c r="M94" s="307">
        <f>'Русский-9 2019 расклад'!M94</f>
        <v>57.849999999999994</v>
      </c>
      <c r="N94" s="307">
        <f>'Русский-9 2020 расклад'!M94</f>
        <v>16.670000000000002</v>
      </c>
      <c r="O94" s="308">
        <f>'Русский-9 2021 расклад'!M94</f>
        <v>41.772151898734172</v>
      </c>
      <c r="P94" s="302">
        <f>'Русский-9 2018 расклад'!N94</f>
        <v>2.9969999999999999</v>
      </c>
      <c r="Q94" s="303">
        <f>'Русский-9 2019 расклад'!N94</f>
        <v>0.99959999999999993</v>
      </c>
      <c r="R94" s="303">
        <f>'Русский-9 2020 расклад'!N94</f>
        <v>7.9991999999999992</v>
      </c>
      <c r="S94" s="305">
        <f>'Русский-9 2021 расклад'!N94</f>
        <v>4</v>
      </c>
      <c r="T94" s="306">
        <f>'Русский-9 2018 расклад'!O94</f>
        <v>3.33</v>
      </c>
      <c r="U94" s="307">
        <f>'Русский-9 2019 расклад'!O94</f>
        <v>0.98</v>
      </c>
      <c r="V94" s="307">
        <f>'Русский-9 2020 расклад'!O94</f>
        <v>12.12</v>
      </c>
      <c r="W94" s="309">
        <f>'Русский-9 2021 расклад'!O94</f>
        <v>5.0632911392405067</v>
      </c>
    </row>
    <row r="95" spans="1:23" s="1" customFormat="1" ht="15" customHeight="1" x14ac:dyDescent="0.25">
      <c r="A95" s="326">
        <v>12</v>
      </c>
      <c r="B95" s="300">
        <v>60910</v>
      </c>
      <c r="C95" s="301" t="s">
        <v>78</v>
      </c>
      <c r="D95" s="302">
        <f>'Русский-9 2018 расклад'!K95</f>
        <v>80</v>
      </c>
      <c r="E95" s="303">
        <f>'Русский-9 2019 расклад'!K95</f>
        <v>78</v>
      </c>
      <c r="F95" s="303" t="s">
        <v>143</v>
      </c>
      <c r="G95" s="304">
        <f>'Русский-9 2021 расклад'!K95</f>
        <v>75</v>
      </c>
      <c r="H95" s="302">
        <f>'Русский-9 2018 расклад'!L95</f>
        <v>50</v>
      </c>
      <c r="I95" s="303">
        <f>'Русский-9 2019 расклад'!L95</f>
        <v>44.998199999999997</v>
      </c>
      <c r="J95" s="303" t="s">
        <v>143</v>
      </c>
      <c r="K95" s="305">
        <f>'Русский-9 2021 расклад'!L95</f>
        <v>34</v>
      </c>
      <c r="L95" s="306">
        <f>'Русский-9 2018 расклад'!M95</f>
        <v>62.5</v>
      </c>
      <c r="M95" s="307">
        <f>'Русский-9 2019 расклад'!M95</f>
        <v>57.69</v>
      </c>
      <c r="N95" s="307" t="s">
        <v>143</v>
      </c>
      <c r="O95" s="308">
        <f>'Русский-9 2021 расклад'!M95</f>
        <v>45.333333333333336</v>
      </c>
      <c r="P95" s="302">
        <f>'Русский-9 2018 расклад'!N95</f>
        <v>1</v>
      </c>
      <c r="Q95" s="303">
        <f>'Русский-9 2019 расклад'!N95</f>
        <v>0</v>
      </c>
      <c r="R95" s="303" t="s">
        <v>143</v>
      </c>
      <c r="S95" s="305">
        <f>'Русский-9 2021 расклад'!N95</f>
        <v>6</v>
      </c>
      <c r="T95" s="306">
        <f>'Русский-9 2018 расклад'!O95</f>
        <v>1.25</v>
      </c>
      <c r="U95" s="307">
        <f>'Русский-9 2019 расклад'!O95</f>
        <v>0</v>
      </c>
      <c r="V95" s="307" t="s">
        <v>143</v>
      </c>
      <c r="W95" s="309">
        <f>'Русский-9 2021 расклад'!O95</f>
        <v>8</v>
      </c>
    </row>
    <row r="96" spans="1:23" s="1" customFormat="1" ht="15" customHeight="1" x14ac:dyDescent="0.25">
      <c r="A96" s="326">
        <v>13</v>
      </c>
      <c r="B96" s="300">
        <v>60980</v>
      </c>
      <c r="C96" s="301" t="s">
        <v>79</v>
      </c>
      <c r="D96" s="302">
        <f>'Русский-9 2018 расклад'!K96</f>
        <v>72</v>
      </c>
      <c r="E96" s="303">
        <f>'Русский-9 2019 расклад'!K96</f>
        <v>68</v>
      </c>
      <c r="F96" s="303">
        <f>'Русский-9 2020 расклад'!K96</f>
        <v>69</v>
      </c>
      <c r="G96" s="304">
        <f>'Русский-9 2021 расклад'!K96</f>
        <v>74</v>
      </c>
      <c r="H96" s="302">
        <f>'Русский-9 2018 расклад'!L96</f>
        <v>52.999200000000002</v>
      </c>
      <c r="I96" s="303">
        <f>'Русский-9 2019 расклад'!L96</f>
        <v>53.998800000000003</v>
      </c>
      <c r="J96" s="303">
        <f>'Русский-9 2020 расклад'!L96</f>
        <v>21.003599999999995</v>
      </c>
      <c r="K96" s="305">
        <f>'Русский-9 2021 расклад'!L96</f>
        <v>34</v>
      </c>
      <c r="L96" s="306">
        <f>'Русский-9 2018 расклад'!M96</f>
        <v>73.61</v>
      </c>
      <c r="M96" s="307">
        <f>'Русский-9 2019 расклад'!M96</f>
        <v>79.41</v>
      </c>
      <c r="N96" s="307">
        <f>'Русский-9 2020 расклад'!M96</f>
        <v>30.439999999999998</v>
      </c>
      <c r="O96" s="308">
        <f>'Русский-9 2021 расклад'!M96</f>
        <v>45.945945945945944</v>
      </c>
      <c r="P96" s="302">
        <f>'Русский-9 2018 расклад'!N96</f>
        <v>0</v>
      </c>
      <c r="Q96" s="303">
        <f>'Русский-9 2019 расклад'!N96</f>
        <v>0</v>
      </c>
      <c r="R96" s="303">
        <f>'Русский-9 2020 расклад'!N96</f>
        <v>16.001100000000001</v>
      </c>
      <c r="S96" s="305">
        <f>'Русский-9 2021 расклад'!N96</f>
        <v>3</v>
      </c>
      <c r="T96" s="306">
        <f>'Русский-9 2018 расклад'!O96</f>
        <v>0</v>
      </c>
      <c r="U96" s="307">
        <f>'Русский-9 2019 расклад'!O96</f>
        <v>0</v>
      </c>
      <c r="V96" s="307">
        <f>'Русский-9 2020 расклад'!O96</f>
        <v>23.19</v>
      </c>
      <c r="W96" s="309">
        <f>'Русский-9 2021 расклад'!O96</f>
        <v>4.0540540540540544</v>
      </c>
    </row>
    <row r="97" spans="1:23" s="1" customFormat="1" ht="15" customHeight="1" x14ac:dyDescent="0.25">
      <c r="A97" s="326">
        <v>14</v>
      </c>
      <c r="B97" s="300">
        <v>61080</v>
      </c>
      <c r="C97" s="301" t="s">
        <v>80</v>
      </c>
      <c r="D97" s="302">
        <f>'Русский-9 2018 расклад'!K97</f>
        <v>101</v>
      </c>
      <c r="E97" s="303">
        <f>'Русский-9 2019 расклад'!K97</f>
        <v>103</v>
      </c>
      <c r="F97" s="303">
        <f>'Русский-9 2020 расклад'!K97</f>
        <v>115</v>
      </c>
      <c r="G97" s="304">
        <f>'Русский-9 2021 расклад'!K97</f>
        <v>136</v>
      </c>
      <c r="H97" s="302">
        <f>'Русский-9 2018 расклад'!L97</f>
        <v>48.995100000000001</v>
      </c>
      <c r="I97" s="303">
        <f>'Русский-9 2019 расклад'!L97</f>
        <v>57.999300000000005</v>
      </c>
      <c r="J97" s="303">
        <f>'Русский-9 2020 расклад'!L97</f>
        <v>20.998999999999995</v>
      </c>
      <c r="K97" s="305">
        <f>'Русский-9 2021 расклад'!L97</f>
        <v>56.999999999999993</v>
      </c>
      <c r="L97" s="306">
        <f>'Русский-9 2018 расклад'!M97</f>
        <v>48.51</v>
      </c>
      <c r="M97" s="307">
        <f>'Русский-9 2019 расклад'!M97</f>
        <v>56.31</v>
      </c>
      <c r="N97" s="307">
        <f>'Русский-9 2020 расклад'!M97</f>
        <v>18.259999999999998</v>
      </c>
      <c r="O97" s="308">
        <f>'Русский-9 2021 расклад'!M97</f>
        <v>41.911764705882348</v>
      </c>
      <c r="P97" s="302">
        <f>'Русский-9 2018 расклад'!N97</f>
        <v>5.9994000000000005</v>
      </c>
      <c r="Q97" s="303">
        <f>'Русский-9 2019 расклад'!N97</f>
        <v>1.9982</v>
      </c>
      <c r="R97" s="303">
        <f>'Русский-9 2020 расклад'!N97</f>
        <v>61.996499999999997</v>
      </c>
      <c r="S97" s="305">
        <f>'Русский-9 2021 расклад'!N97</f>
        <v>11</v>
      </c>
      <c r="T97" s="306">
        <f>'Русский-9 2018 расклад'!O97</f>
        <v>5.94</v>
      </c>
      <c r="U97" s="307">
        <f>'Русский-9 2019 расклад'!O97</f>
        <v>1.94</v>
      </c>
      <c r="V97" s="307">
        <f>'Русский-9 2020 расклад'!O97</f>
        <v>53.91</v>
      </c>
      <c r="W97" s="309">
        <f>'Русский-9 2021 расклад'!O97</f>
        <v>8.0882352941176467</v>
      </c>
    </row>
    <row r="98" spans="1:23" s="1" customFormat="1" ht="15" customHeight="1" x14ac:dyDescent="0.25">
      <c r="A98" s="326">
        <v>15</v>
      </c>
      <c r="B98" s="300">
        <v>61150</v>
      </c>
      <c r="C98" s="301" t="s">
        <v>81</v>
      </c>
      <c r="D98" s="302">
        <f>'Русский-9 2018 расклад'!K98</f>
        <v>81</v>
      </c>
      <c r="E98" s="303">
        <f>'Русский-9 2019 расклад'!K98</f>
        <v>88</v>
      </c>
      <c r="F98" s="303" t="s">
        <v>143</v>
      </c>
      <c r="G98" s="304">
        <f>'Русский-9 2021 расклад'!K98</f>
        <v>105</v>
      </c>
      <c r="H98" s="302">
        <f>'Русский-9 2018 расклад'!L98</f>
        <v>41.998500000000007</v>
      </c>
      <c r="I98" s="303">
        <f>'Русский-9 2019 расклад'!L98</f>
        <v>40.999200000000002</v>
      </c>
      <c r="J98" s="303" t="s">
        <v>143</v>
      </c>
      <c r="K98" s="305">
        <f>'Русский-9 2021 расклад'!L98</f>
        <v>43</v>
      </c>
      <c r="L98" s="306">
        <f>'Русский-9 2018 расклад'!M98</f>
        <v>51.85</v>
      </c>
      <c r="M98" s="307">
        <f>'Русский-9 2019 расклад'!M98</f>
        <v>46.59</v>
      </c>
      <c r="N98" s="307" t="s">
        <v>143</v>
      </c>
      <c r="O98" s="308">
        <f>'Русский-9 2021 расклад'!M98</f>
        <v>40.952380952380949</v>
      </c>
      <c r="P98" s="302">
        <f>'Русский-9 2018 расклад'!N98</f>
        <v>2.9969999999999999</v>
      </c>
      <c r="Q98" s="303">
        <f>'Русский-9 2019 расклад'!N98</f>
        <v>1.9975999999999998</v>
      </c>
      <c r="R98" s="303" t="s">
        <v>143</v>
      </c>
      <c r="S98" s="305">
        <f>'Русский-9 2021 расклад'!N98</f>
        <v>7</v>
      </c>
      <c r="T98" s="306">
        <f>'Русский-9 2018 расклад'!O98</f>
        <v>3.7</v>
      </c>
      <c r="U98" s="307">
        <f>'Русский-9 2019 расклад'!O98</f>
        <v>2.27</v>
      </c>
      <c r="V98" s="307" t="s">
        <v>143</v>
      </c>
      <c r="W98" s="309">
        <f>'Русский-9 2021 расклад'!O98</f>
        <v>6.666666666666667</v>
      </c>
    </row>
    <row r="99" spans="1:23" s="1" customFormat="1" ht="15" customHeight="1" x14ac:dyDescent="0.25">
      <c r="A99" s="326">
        <v>16</v>
      </c>
      <c r="B99" s="300">
        <v>61210</v>
      </c>
      <c r="C99" s="301" t="s">
        <v>82</v>
      </c>
      <c r="D99" s="302">
        <f>'Русский-9 2018 расклад'!K99</f>
        <v>51</v>
      </c>
      <c r="E99" s="303">
        <f>'Русский-9 2019 расклад'!K99</f>
        <v>51</v>
      </c>
      <c r="F99" s="303" t="s">
        <v>143</v>
      </c>
      <c r="G99" s="304">
        <f>'Русский-9 2021 расклад'!K99</f>
        <v>59</v>
      </c>
      <c r="H99" s="302">
        <f>'Русский-9 2018 расклад'!L99</f>
        <v>22.995900000000002</v>
      </c>
      <c r="I99" s="303">
        <f>'Русский-9 2019 расклад'!L99</f>
        <v>29.998200000000001</v>
      </c>
      <c r="J99" s="303" t="s">
        <v>143</v>
      </c>
      <c r="K99" s="305">
        <f>'Русский-9 2021 расклад'!L99</f>
        <v>16.999999999999996</v>
      </c>
      <c r="L99" s="306">
        <f>'Русский-9 2018 расклад'!M99</f>
        <v>45.09</v>
      </c>
      <c r="M99" s="307">
        <f>'Русский-9 2019 расклад'!M99</f>
        <v>58.82</v>
      </c>
      <c r="N99" s="307" t="s">
        <v>143</v>
      </c>
      <c r="O99" s="308">
        <f>'Русский-9 2021 расклад'!M99</f>
        <v>28.813559322033896</v>
      </c>
      <c r="P99" s="302">
        <f>'Русский-9 2018 расклад'!N99</f>
        <v>0</v>
      </c>
      <c r="Q99" s="303">
        <f>'Русский-9 2019 расклад'!N99</f>
        <v>1.9991999999999999</v>
      </c>
      <c r="R99" s="303" t="s">
        <v>143</v>
      </c>
      <c r="S99" s="305">
        <f>'Русский-9 2021 расклад'!N99</f>
        <v>7</v>
      </c>
      <c r="T99" s="306">
        <f>'Русский-9 2018 расклад'!O99</f>
        <v>0</v>
      </c>
      <c r="U99" s="307">
        <f>'Русский-9 2019 расклад'!O99</f>
        <v>3.92</v>
      </c>
      <c r="V99" s="307" t="s">
        <v>143</v>
      </c>
      <c r="W99" s="309">
        <f>'Русский-9 2021 расклад'!O99</f>
        <v>11.864406779661017</v>
      </c>
    </row>
    <row r="100" spans="1:23" s="1" customFormat="1" ht="15" customHeight="1" x14ac:dyDescent="0.25">
      <c r="A100" s="326">
        <v>17</v>
      </c>
      <c r="B100" s="300">
        <v>61290</v>
      </c>
      <c r="C100" s="301" t="s">
        <v>83</v>
      </c>
      <c r="D100" s="302">
        <f>'Русский-9 2018 расклад'!K100</f>
        <v>72</v>
      </c>
      <c r="E100" s="303">
        <f>'Русский-9 2019 расклад'!K100</f>
        <v>71</v>
      </c>
      <c r="F100" s="303" t="s">
        <v>143</v>
      </c>
      <c r="G100" s="304">
        <f>'Русский-9 2021 расклад'!K100</f>
        <v>68</v>
      </c>
      <c r="H100" s="302">
        <f>'Русский-9 2018 расклад'!L100</f>
        <v>33.004800000000003</v>
      </c>
      <c r="I100" s="303">
        <f>'Русский-9 2019 расклад'!L100</f>
        <v>33.000799999999998</v>
      </c>
      <c r="J100" s="303" t="s">
        <v>143</v>
      </c>
      <c r="K100" s="305">
        <f>'Русский-9 2021 расклад'!L100</f>
        <v>25</v>
      </c>
      <c r="L100" s="306">
        <f>'Русский-9 2018 расклад'!M100</f>
        <v>45.84</v>
      </c>
      <c r="M100" s="307">
        <f>'Русский-9 2019 расклад'!M100</f>
        <v>46.48</v>
      </c>
      <c r="N100" s="307" t="s">
        <v>143</v>
      </c>
      <c r="O100" s="308">
        <f>'Русский-9 2021 расклад'!M100</f>
        <v>36.764705882352942</v>
      </c>
      <c r="P100" s="302">
        <f>'Русский-9 2018 расклад'!N100</f>
        <v>6.9984000000000002</v>
      </c>
      <c r="Q100" s="303">
        <f>'Русский-9 2019 расклад'!N100</f>
        <v>2.0022000000000002</v>
      </c>
      <c r="R100" s="303" t="s">
        <v>143</v>
      </c>
      <c r="S100" s="305">
        <f>'Русский-9 2021 расклад'!N100</f>
        <v>7</v>
      </c>
      <c r="T100" s="306">
        <f>'Русский-9 2018 расклад'!O100</f>
        <v>9.7200000000000006</v>
      </c>
      <c r="U100" s="307">
        <f>'Русский-9 2019 расклад'!O100</f>
        <v>2.82</v>
      </c>
      <c r="V100" s="307" t="s">
        <v>143</v>
      </c>
      <c r="W100" s="309">
        <f>'Русский-9 2021 расклад'!O100</f>
        <v>10.294117647058824</v>
      </c>
    </row>
    <row r="101" spans="1:23" s="1" customFormat="1" ht="15" customHeight="1" x14ac:dyDescent="0.25">
      <c r="A101" s="326">
        <v>18</v>
      </c>
      <c r="B101" s="300">
        <v>61340</v>
      </c>
      <c r="C101" s="301" t="s">
        <v>84</v>
      </c>
      <c r="D101" s="302">
        <f>'Русский-9 2018 расклад'!K101</f>
        <v>100</v>
      </c>
      <c r="E101" s="303">
        <f>'Русский-9 2019 расклад'!K101</f>
        <v>107</v>
      </c>
      <c r="F101" s="303" t="s">
        <v>143</v>
      </c>
      <c r="G101" s="304">
        <f>'Русский-9 2021 расклад'!K101</f>
        <v>86</v>
      </c>
      <c r="H101" s="302">
        <f>'Русский-9 2018 расклад'!L101</f>
        <v>44</v>
      </c>
      <c r="I101" s="303">
        <f>'Русский-9 2019 расклад'!L101</f>
        <v>51.991300000000003</v>
      </c>
      <c r="J101" s="303" t="s">
        <v>143</v>
      </c>
      <c r="K101" s="305">
        <f>'Русский-9 2021 расклад'!L101</f>
        <v>27</v>
      </c>
      <c r="L101" s="306">
        <f>'Русский-9 2018 расклад'!M101</f>
        <v>44</v>
      </c>
      <c r="M101" s="307">
        <f>'Русский-9 2019 расклад'!M101</f>
        <v>48.59</v>
      </c>
      <c r="N101" s="307" t="s">
        <v>143</v>
      </c>
      <c r="O101" s="308">
        <f>'Русский-9 2021 расклад'!M101</f>
        <v>31.395348837209305</v>
      </c>
      <c r="P101" s="302">
        <f>'Русский-9 2018 расклад'!N101</f>
        <v>4</v>
      </c>
      <c r="Q101" s="303">
        <f>'Русский-9 2019 расклад'!N101</f>
        <v>6.0026999999999999</v>
      </c>
      <c r="R101" s="303" t="s">
        <v>143</v>
      </c>
      <c r="S101" s="305">
        <f>'Русский-9 2021 расклад'!N101</f>
        <v>8</v>
      </c>
      <c r="T101" s="306">
        <f>'Русский-9 2018 расклад'!O101</f>
        <v>4</v>
      </c>
      <c r="U101" s="307">
        <f>'Русский-9 2019 расклад'!O101</f>
        <v>5.61</v>
      </c>
      <c r="V101" s="307" t="s">
        <v>143</v>
      </c>
      <c r="W101" s="309">
        <f>'Русский-9 2021 расклад'!O101</f>
        <v>9.3023255813953494</v>
      </c>
    </row>
    <row r="102" spans="1:23" s="1" customFormat="1" ht="15" customHeight="1" x14ac:dyDescent="0.25">
      <c r="A102" s="325">
        <v>19</v>
      </c>
      <c r="B102" s="300">
        <v>61390</v>
      </c>
      <c r="C102" s="301" t="s">
        <v>85</v>
      </c>
      <c r="D102" s="302">
        <f>'Русский-9 2018 расклад'!K102</f>
        <v>85</v>
      </c>
      <c r="E102" s="303">
        <f>'Русский-9 2019 расклад'!K102</f>
        <v>102</v>
      </c>
      <c r="F102" s="303">
        <f>'Русский-9 2020 расклад'!K102</f>
        <v>60</v>
      </c>
      <c r="G102" s="304">
        <f>'Русский-9 2021 расклад'!K102</f>
        <v>66</v>
      </c>
      <c r="H102" s="302">
        <f>'Русский-9 2018 расклад'!L102</f>
        <v>50.005500000000005</v>
      </c>
      <c r="I102" s="303">
        <f>'Русский-9 2019 расклад'!L102</f>
        <v>51.999600000000001</v>
      </c>
      <c r="J102" s="303">
        <f>'Русский-9 2020 расклад'!L102</f>
        <v>33</v>
      </c>
      <c r="K102" s="305">
        <f>'Русский-9 2021 расклад'!L102</f>
        <v>20</v>
      </c>
      <c r="L102" s="306">
        <f>'Русский-9 2018 расклад'!M102</f>
        <v>58.83</v>
      </c>
      <c r="M102" s="307">
        <f>'Русский-9 2019 расклад'!M102</f>
        <v>50.980000000000004</v>
      </c>
      <c r="N102" s="307">
        <f>'Русский-9 2020 расклад'!M102</f>
        <v>55</v>
      </c>
      <c r="O102" s="308">
        <f>'Русский-9 2021 расклад'!M102</f>
        <v>30.303030303030305</v>
      </c>
      <c r="P102" s="302">
        <f>'Русский-9 2018 расклад'!N102</f>
        <v>1.9975000000000001</v>
      </c>
      <c r="Q102" s="303">
        <f>'Русский-9 2019 расклад'!N102</f>
        <v>5.9976000000000003</v>
      </c>
      <c r="R102" s="303">
        <f>'Русский-9 2020 расклад'!N102</f>
        <v>7.9979999999999993</v>
      </c>
      <c r="S102" s="305">
        <f>'Русский-9 2021 расклад'!N102</f>
        <v>6</v>
      </c>
      <c r="T102" s="306">
        <f>'Русский-9 2018 расклад'!O102</f>
        <v>2.35</v>
      </c>
      <c r="U102" s="307">
        <f>'Русский-9 2019 расклад'!O102</f>
        <v>5.88</v>
      </c>
      <c r="V102" s="307">
        <f>'Русский-9 2020 расклад'!O102</f>
        <v>13.33</v>
      </c>
      <c r="W102" s="309">
        <f>'Русский-9 2021 расклад'!O102</f>
        <v>9.0909090909090917</v>
      </c>
    </row>
    <row r="103" spans="1:23" s="1" customFormat="1" ht="15" customHeight="1" x14ac:dyDescent="0.25">
      <c r="A103" s="11">
        <v>20</v>
      </c>
      <c r="B103" s="300">
        <v>61410</v>
      </c>
      <c r="C103" s="301" t="s">
        <v>86</v>
      </c>
      <c r="D103" s="302">
        <f>'Русский-9 2018 расклад'!K103</f>
        <v>97</v>
      </c>
      <c r="E103" s="303">
        <f>'Русский-9 2019 расклад'!K103</f>
        <v>78</v>
      </c>
      <c r="F103" s="303" t="s">
        <v>143</v>
      </c>
      <c r="G103" s="304">
        <f>'Русский-9 2021 расклад'!K103</f>
        <v>90</v>
      </c>
      <c r="H103" s="302">
        <f>'Русский-9 2018 расклад'!L103</f>
        <v>56.007799999999996</v>
      </c>
      <c r="I103" s="303">
        <f>'Русский-9 2019 расклад'!L103</f>
        <v>47.002800000000001</v>
      </c>
      <c r="J103" s="303" t="s">
        <v>143</v>
      </c>
      <c r="K103" s="305">
        <f>'Русский-9 2021 расклад'!L103</f>
        <v>45</v>
      </c>
      <c r="L103" s="306">
        <f>'Русский-9 2018 расклад'!M103</f>
        <v>57.739999999999995</v>
      </c>
      <c r="M103" s="307">
        <f>'Русский-9 2019 расклад'!M103</f>
        <v>60.26</v>
      </c>
      <c r="N103" s="307" t="s">
        <v>143</v>
      </c>
      <c r="O103" s="308">
        <f>'Русский-9 2021 расклад'!M103</f>
        <v>50</v>
      </c>
      <c r="P103" s="302">
        <f>'Русский-9 2018 расклад'!N103</f>
        <v>1.9982</v>
      </c>
      <c r="Q103" s="303">
        <f>'Русский-9 2019 расклад'!N103</f>
        <v>0</v>
      </c>
      <c r="R103" s="303" t="s">
        <v>143</v>
      </c>
      <c r="S103" s="305">
        <f>'Русский-9 2021 расклад'!N103</f>
        <v>1</v>
      </c>
      <c r="T103" s="306">
        <f>'Русский-9 2018 расклад'!O103</f>
        <v>2.06</v>
      </c>
      <c r="U103" s="307">
        <f>'Русский-9 2019 расклад'!O103</f>
        <v>0</v>
      </c>
      <c r="V103" s="307" t="s">
        <v>143</v>
      </c>
      <c r="W103" s="309">
        <f>'Русский-9 2021 расклад'!O103</f>
        <v>1.1111111111111112</v>
      </c>
    </row>
    <row r="104" spans="1:23" s="1" customFormat="1" ht="15" customHeight="1" x14ac:dyDescent="0.25">
      <c r="A104" s="9">
        <v>21</v>
      </c>
      <c r="B104" s="300">
        <v>61430</v>
      </c>
      <c r="C104" s="301" t="s">
        <v>106</v>
      </c>
      <c r="D104" s="302">
        <f>'Русский-9 2018 расклад'!K104</f>
        <v>222</v>
      </c>
      <c r="E104" s="303">
        <f>'Русский-9 2019 расклад'!K104</f>
        <v>206</v>
      </c>
      <c r="F104" s="303">
        <f>'Русский-9 2020 расклад'!K104</f>
        <v>164</v>
      </c>
      <c r="G104" s="304">
        <f>'Русский-9 2021 расклад'!K104</f>
        <v>182</v>
      </c>
      <c r="H104" s="302">
        <f>'Русский-9 2018 расклад'!L104</f>
        <v>140.9922</v>
      </c>
      <c r="I104" s="303">
        <f>'Русский-9 2019 расклад'!L104</f>
        <v>126.999</v>
      </c>
      <c r="J104" s="303">
        <f>'Русский-9 2020 расклад'!L104</f>
        <v>90.003199999999993</v>
      </c>
      <c r="K104" s="305">
        <f>'Русский-9 2021 расклад'!L104</f>
        <v>118</v>
      </c>
      <c r="L104" s="306">
        <f>'Русский-9 2018 расклад'!M104</f>
        <v>63.51</v>
      </c>
      <c r="M104" s="307">
        <f>'Русский-9 2019 расклад'!M104</f>
        <v>61.65</v>
      </c>
      <c r="N104" s="307">
        <f>'Русский-9 2020 расклад'!M104</f>
        <v>54.88</v>
      </c>
      <c r="O104" s="308">
        <f>'Русский-9 2021 расклад'!M104</f>
        <v>64.835164835164832</v>
      </c>
      <c r="P104" s="302">
        <f>'Русский-9 2018 расклад'!N104</f>
        <v>3.9960000000000004</v>
      </c>
      <c r="Q104" s="303">
        <f>'Русский-9 2019 расклад'!N104</f>
        <v>5.0058000000000007</v>
      </c>
      <c r="R104" s="303">
        <f>'Русский-9 2020 расклад'!N104</f>
        <v>16.006399999999999</v>
      </c>
      <c r="S104" s="305">
        <f>'Русский-9 2021 расклад'!N104</f>
        <v>2.0000000000000004</v>
      </c>
      <c r="T104" s="306">
        <f>'Русский-9 2018 расклад'!O104</f>
        <v>1.8</v>
      </c>
      <c r="U104" s="307">
        <f>'Русский-9 2019 расклад'!O104</f>
        <v>2.4300000000000002</v>
      </c>
      <c r="V104" s="307">
        <f>'Русский-9 2020 расклад'!O104</f>
        <v>9.76</v>
      </c>
      <c r="W104" s="309">
        <f>'Русский-9 2021 расклад'!O104</f>
        <v>1.098901098901099</v>
      </c>
    </row>
    <row r="105" spans="1:23" s="1" customFormat="1" ht="15" customHeight="1" x14ac:dyDescent="0.25">
      <c r="A105" s="9">
        <v>22</v>
      </c>
      <c r="B105" s="300">
        <v>61440</v>
      </c>
      <c r="C105" s="301" t="s">
        <v>87</v>
      </c>
      <c r="D105" s="302">
        <f>'Русский-9 2018 расклад'!K105</f>
        <v>143</v>
      </c>
      <c r="E105" s="303">
        <f>'Русский-9 2019 расклад'!K105</f>
        <v>168</v>
      </c>
      <c r="F105" s="303" t="s">
        <v>143</v>
      </c>
      <c r="G105" s="304">
        <f>'Русский-9 2021 расклад'!K105</f>
        <v>157</v>
      </c>
      <c r="H105" s="302">
        <f>'Русский-9 2018 расклад'!L105</f>
        <v>72.000500000000002</v>
      </c>
      <c r="I105" s="303">
        <f>'Русский-9 2019 расклад'!L105</f>
        <v>109.9896</v>
      </c>
      <c r="J105" s="303" t="s">
        <v>143</v>
      </c>
      <c r="K105" s="305">
        <f>'Русский-9 2021 расклад'!L105</f>
        <v>82</v>
      </c>
      <c r="L105" s="306">
        <f>'Русский-9 2018 расклад'!M105</f>
        <v>50.35</v>
      </c>
      <c r="M105" s="307">
        <f>'Русский-9 2019 расклад'!M105</f>
        <v>65.47</v>
      </c>
      <c r="N105" s="307" t="s">
        <v>143</v>
      </c>
      <c r="O105" s="308">
        <f>'Русский-9 2021 расклад'!M105</f>
        <v>52.229299363057322</v>
      </c>
      <c r="P105" s="302">
        <f>'Русский-9 2018 расклад'!N105</f>
        <v>1.0009999999999999</v>
      </c>
      <c r="Q105" s="303">
        <f>'Русский-9 2019 расклад'!N105</f>
        <v>1.9991999999999999</v>
      </c>
      <c r="R105" s="303" t="s">
        <v>143</v>
      </c>
      <c r="S105" s="305">
        <f>'Русский-9 2021 расклад'!N105</f>
        <v>6</v>
      </c>
      <c r="T105" s="306">
        <f>'Русский-9 2018 расклад'!O105</f>
        <v>0.7</v>
      </c>
      <c r="U105" s="307">
        <f>'Русский-9 2019 расклад'!O105</f>
        <v>1.19</v>
      </c>
      <c r="V105" s="307" t="s">
        <v>143</v>
      </c>
      <c r="W105" s="309">
        <f>'Русский-9 2021 расклад'!O105</f>
        <v>3.8216560509554141</v>
      </c>
    </row>
    <row r="106" spans="1:23" s="1" customFormat="1" ht="15" customHeight="1" x14ac:dyDescent="0.25">
      <c r="A106" s="9">
        <v>23</v>
      </c>
      <c r="B106" s="300">
        <v>61450</v>
      </c>
      <c r="C106" s="301" t="s">
        <v>105</v>
      </c>
      <c r="D106" s="302">
        <f>'Русский-9 2018 расклад'!K106</f>
        <v>108</v>
      </c>
      <c r="E106" s="303">
        <f>'Русский-9 2019 расклад'!K106</f>
        <v>120</v>
      </c>
      <c r="F106" s="303">
        <f>'Русский-9 2020 расклад'!K106</f>
        <v>22</v>
      </c>
      <c r="G106" s="304">
        <f>'Русский-9 2021 расклад'!K106</f>
        <v>138</v>
      </c>
      <c r="H106" s="302">
        <f>'Русский-9 2018 расклад'!L106</f>
        <v>60.998400000000004</v>
      </c>
      <c r="I106" s="303">
        <f>'Русский-9 2019 расклад'!L106</f>
        <v>75</v>
      </c>
      <c r="J106" s="303">
        <f>'Русский-9 2020 расклад'!L106</f>
        <v>7.0004</v>
      </c>
      <c r="K106" s="305">
        <f>'Русский-9 2021 расклад'!L106</f>
        <v>80</v>
      </c>
      <c r="L106" s="306">
        <f>'Русский-9 2018 расклад'!M106</f>
        <v>56.480000000000004</v>
      </c>
      <c r="M106" s="307">
        <f>'Русский-9 2019 расклад'!M106</f>
        <v>62.5</v>
      </c>
      <c r="N106" s="307">
        <f>'Русский-9 2020 расклад'!M106</f>
        <v>31.82</v>
      </c>
      <c r="O106" s="308">
        <f>'Русский-9 2021 расклад'!M106</f>
        <v>57.971014492753625</v>
      </c>
      <c r="P106" s="302">
        <f>'Русский-9 2018 расклад'!N106</f>
        <v>1.9980000000000002</v>
      </c>
      <c r="Q106" s="303">
        <f>'Русский-9 2019 расклад'!N106</f>
        <v>0</v>
      </c>
      <c r="R106" s="303">
        <f>'Русский-9 2020 расклад'!N106</f>
        <v>9.0001999999999995</v>
      </c>
      <c r="S106" s="305">
        <f>'Русский-9 2021 расклад'!N106</f>
        <v>6</v>
      </c>
      <c r="T106" s="306">
        <f>'Русский-9 2018 расклад'!O106</f>
        <v>1.85</v>
      </c>
      <c r="U106" s="307">
        <f>'Русский-9 2019 расклад'!O106</f>
        <v>0</v>
      </c>
      <c r="V106" s="307">
        <f>'Русский-9 2020 расклад'!O106</f>
        <v>40.909999999999997</v>
      </c>
      <c r="W106" s="309">
        <f>'Русский-9 2021 расклад'!O106</f>
        <v>4.3478260869565215</v>
      </c>
    </row>
    <row r="107" spans="1:23" s="1" customFormat="1" ht="15" customHeight="1" x14ac:dyDescent="0.25">
      <c r="A107" s="9">
        <v>24</v>
      </c>
      <c r="B107" s="300">
        <v>61470</v>
      </c>
      <c r="C107" s="301" t="s">
        <v>88</v>
      </c>
      <c r="D107" s="302">
        <f>'Русский-9 2018 расклад'!K107</f>
        <v>75</v>
      </c>
      <c r="E107" s="303">
        <f>'Русский-9 2019 расклад'!K107</f>
        <v>79</v>
      </c>
      <c r="F107" s="303" t="s">
        <v>143</v>
      </c>
      <c r="G107" s="304">
        <f>'Русский-9 2021 расклад'!K107</f>
        <v>120</v>
      </c>
      <c r="H107" s="302">
        <f>'Русский-9 2018 расклад'!L107</f>
        <v>36</v>
      </c>
      <c r="I107" s="303">
        <f>'Русский-9 2019 расклад'!L107</f>
        <v>49.999099999999991</v>
      </c>
      <c r="J107" s="303" t="s">
        <v>143</v>
      </c>
      <c r="K107" s="305">
        <f>'Русский-9 2021 расклад'!L107</f>
        <v>73</v>
      </c>
      <c r="L107" s="306">
        <f>'Русский-9 2018 расклад'!M107</f>
        <v>48</v>
      </c>
      <c r="M107" s="307">
        <f>'Русский-9 2019 расклад'!M107</f>
        <v>63.289999999999992</v>
      </c>
      <c r="N107" s="307" t="s">
        <v>143</v>
      </c>
      <c r="O107" s="308">
        <f>'Русский-9 2021 расклад'!M107</f>
        <v>60.833333333333336</v>
      </c>
      <c r="P107" s="302">
        <f>'Русский-9 2018 расклад'!N107</f>
        <v>2.0024999999999999</v>
      </c>
      <c r="Q107" s="303">
        <f>'Русский-9 2019 расклад'!N107</f>
        <v>0</v>
      </c>
      <c r="R107" s="303" t="s">
        <v>143</v>
      </c>
      <c r="S107" s="305">
        <f>'Русский-9 2021 расклад'!N107</f>
        <v>4</v>
      </c>
      <c r="T107" s="306">
        <f>'Русский-9 2018 расклад'!O107</f>
        <v>2.67</v>
      </c>
      <c r="U107" s="307">
        <f>'Русский-9 2019 расклад'!O107</f>
        <v>0</v>
      </c>
      <c r="V107" s="307" t="s">
        <v>143</v>
      </c>
      <c r="W107" s="309">
        <f>'Русский-9 2021 расклад'!O107</f>
        <v>3.3333333333333335</v>
      </c>
    </row>
    <row r="108" spans="1:23" s="1" customFormat="1" ht="15" customHeight="1" x14ac:dyDescent="0.25">
      <c r="A108" s="9">
        <v>25</v>
      </c>
      <c r="B108" s="300">
        <v>61490</v>
      </c>
      <c r="C108" s="301" t="s">
        <v>107</v>
      </c>
      <c r="D108" s="302">
        <f>'Русский-9 2018 расклад'!K108</f>
        <v>177</v>
      </c>
      <c r="E108" s="303">
        <f>'Русский-9 2019 расклад'!K108</f>
        <v>202</v>
      </c>
      <c r="F108" s="303">
        <f>'Русский-9 2020 расклад'!K108</f>
        <v>28</v>
      </c>
      <c r="G108" s="304">
        <f>'Русский-9 2021 расклад'!K108</f>
        <v>195</v>
      </c>
      <c r="H108" s="302">
        <f>'Русский-9 2018 расклад'!L108</f>
        <v>116.99699999999999</v>
      </c>
      <c r="I108" s="303">
        <f>'Русский-9 2019 расклад'!L108</f>
        <v>146.99539999999999</v>
      </c>
      <c r="J108" s="303">
        <f>'Русский-9 2020 расклад'!L108</f>
        <v>14.999600000000001</v>
      </c>
      <c r="K108" s="305">
        <f>'Русский-9 2021 расклад'!L108</f>
        <v>143.00000000000003</v>
      </c>
      <c r="L108" s="306">
        <f>'Русский-9 2018 расклад'!M108</f>
        <v>66.099999999999994</v>
      </c>
      <c r="M108" s="307">
        <f>'Русский-9 2019 расклад'!M108</f>
        <v>72.77</v>
      </c>
      <c r="N108" s="307">
        <f>'Русский-9 2020 расклад'!M108</f>
        <v>53.57</v>
      </c>
      <c r="O108" s="308">
        <f>'Русский-9 2021 расклад'!M108</f>
        <v>73.333333333333343</v>
      </c>
      <c r="P108" s="302">
        <f>'Русский-9 2018 расклад'!N108</f>
        <v>0.99120000000000008</v>
      </c>
      <c r="Q108" s="303">
        <f>'Русский-9 2019 расклад'!N108</f>
        <v>1.9997999999999998</v>
      </c>
      <c r="R108" s="303">
        <f>'Русский-9 2020 расклад'!N108</f>
        <v>8.9992000000000001</v>
      </c>
      <c r="S108" s="305">
        <f>'Русский-9 2021 расклад'!N108</f>
        <v>3.9999999999999996</v>
      </c>
      <c r="T108" s="306">
        <f>'Русский-9 2018 расклад'!O108</f>
        <v>0.56000000000000005</v>
      </c>
      <c r="U108" s="307">
        <f>'Русский-9 2019 расклад'!O108</f>
        <v>0.99</v>
      </c>
      <c r="V108" s="307">
        <f>'Русский-9 2020 расклад'!O108</f>
        <v>32.14</v>
      </c>
      <c r="W108" s="309">
        <f>'Русский-9 2021 расклад'!O108</f>
        <v>2.0512820512820511</v>
      </c>
    </row>
    <row r="109" spans="1:23" s="1" customFormat="1" ht="15" customHeight="1" x14ac:dyDescent="0.25">
      <c r="A109" s="9">
        <v>26</v>
      </c>
      <c r="B109" s="300">
        <v>61500</v>
      </c>
      <c r="C109" s="301" t="s">
        <v>108</v>
      </c>
      <c r="D109" s="302">
        <f>'Русский-9 2018 расклад'!K109</f>
        <v>201</v>
      </c>
      <c r="E109" s="303">
        <f>'Русский-9 2019 расклад'!K109</f>
        <v>236</v>
      </c>
      <c r="F109" s="303">
        <f>'Русский-9 2020 расклад'!K109</f>
        <v>188</v>
      </c>
      <c r="G109" s="304">
        <f>'Русский-9 2021 расклад'!K109</f>
        <v>234</v>
      </c>
      <c r="H109" s="302">
        <f>'Русский-9 2018 расклад'!L109</f>
        <v>134.99160000000001</v>
      </c>
      <c r="I109" s="303">
        <f>'Русский-9 2019 расклад'!L109</f>
        <v>167.98480000000001</v>
      </c>
      <c r="J109" s="303">
        <f>'Русский-9 2020 расклад'!L109</f>
        <v>44.010799999999996</v>
      </c>
      <c r="K109" s="305">
        <f>'Русский-9 2021 расклад'!L109</f>
        <v>126</v>
      </c>
      <c r="L109" s="306">
        <f>'Русский-9 2018 расклад'!M109</f>
        <v>67.16</v>
      </c>
      <c r="M109" s="307">
        <f>'Русский-9 2019 расклад'!M109</f>
        <v>71.179999999999993</v>
      </c>
      <c r="N109" s="307">
        <f>'Русский-9 2020 расклад'!M109</f>
        <v>23.41</v>
      </c>
      <c r="O109" s="308">
        <f>'Русский-9 2021 расклад'!M109</f>
        <v>53.846153846153847</v>
      </c>
      <c r="P109" s="302">
        <f>'Русский-9 2018 расклад'!N109</f>
        <v>3.9999000000000002</v>
      </c>
      <c r="Q109" s="303">
        <f>'Русский-9 2019 расклад'!N109</f>
        <v>0.99119999999999986</v>
      </c>
      <c r="R109" s="303">
        <f>'Русский-9 2020 расклад'!N109</f>
        <v>76.008399999999995</v>
      </c>
      <c r="S109" s="305">
        <f>'Русский-9 2021 расклад'!N109</f>
        <v>9</v>
      </c>
      <c r="T109" s="306">
        <f>'Русский-9 2018 расклад'!O109</f>
        <v>1.99</v>
      </c>
      <c r="U109" s="307">
        <f>'Русский-9 2019 расклад'!O109</f>
        <v>0.42</v>
      </c>
      <c r="V109" s="307">
        <f>'Русский-9 2020 расклад'!O109</f>
        <v>40.43</v>
      </c>
      <c r="W109" s="309">
        <f>'Русский-9 2021 расклад'!O109</f>
        <v>3.8461538461538463</v>
      </c>
    </row>
    <row r="110" spans="1:23" s="1" customFormat="1" ht="15" customHeight="1" x14ac:dyDescent="0.25">
      <c r="A110" s="9">
        <v>27</v>
      </c>
      <c r="B110" s="300">
        <v>61510</v>
      </c>
      <c r="C110" s="301" t="s">
        <v>89</v>
      </c>
      <c r="D110" s="302">
        <f>'Русский-9 2018 расклад'!K110</f>
        <v>175</v>
      </c>
      <c r="E110" s="303">
        <f>'Русский-9 2019 расклад'!K110</f>
        <v>161</v>
      </c>
      <c r="F110" s="303">
        <f>'Русский-9 2020 расклад'!K110</f>
        <v>91</v>
      </c>
      <c r="G110" s="304">
        <f>'Русский-9 2021 расклад'!K110</f>
        <v>107</v>
      </c>
      <c r="H110" s="302">
        <f>'Русский-9 2018 расклад'!L110</f>
        <v>118.00250000000001</v>
      </c>
      <c r="I110" s="303">
        <f>'Русский-9 2019 расклад'!L110</f>
        <v>111.99160000000001</v>
      </c>
      <c r="J110" s="303">
        <f>'Русский-9 2020 расклад'!L110</f>
        <v>26.999700000000004</v>
      </c>
      <c r="K110" s="305">
        <f>'Русский-9 2021 расклад'!L110</f>
        <v>80</v>
      </c>
      <c r="L110" s="306">
        <f>'Русский-9 2018 расклад'!M110</f>
        <v>67.430000000000007</v>
      </c>
      <c r="M110" s="307">
        <f>'Русский-9 2019 расклад'!M110</f>
        <v>69.56</v>
      </c>
      <c r="N110" s="307">
        <f>'Русский-9 2020 расклад'!M110</f>
        <v>29.67</v>
      </c>
      <c r="O110" s="308">
        <f>'Русский-9 2021 расклад'!M110</f>
        <v>74.766355140186917</v>
      </c>
      <c r="P110" s="302">
        <f>'Русский-9 2018 расклад'!N110</f>
        <v>0</v>
      </c>
      <c r="Q110" s="303">
        <f>'Русский-9 2019 расклад'!N110</f>
        <v>0</v>
      </c>
      <c r="R110" s="303">
        <f>'Русский-9 2020 расклад'!N110</f>
        <v>41.996499999999997</v>
      </c>
      <c r="S110" s="305">
        <f>'Русский-9 2021 расклад'!N110</f>
        <v>0</v>
      </c>
      <c r="T110" s="306">
        <f>'Русский-9 2018 расклад'!O110</f>
        <v>0</v>
      </c>
      <c r="U110" s="307">
        <f>'Русский-9 2019 расклад'!O110</f>
        <v>0</v>
      </c>
      <c r="V110" s="307">
        <f>'Русский-9 2020 расклад'!O110</f>
        <v>46.15</v>
      </c>
      <c r="W110" s="309">
        <f>'Русский-9 2021 расклад'!O110</f>
        <v>0</v>
      </c>
    </row>
    <row r="111" spans="1:23" s="1" customFormat="1" ht="15" customHeight="1" x14ac:dyDescent="0.25">
      <c r="A111" s="9">
        <v>28</v>
      </c>
      <c r="B111" s="310">
        <v>61520</v>
      </c>
      <c r="C111" s="311" t="s">
        <v>109</v>
      </c>
      <c r="D111" s="302">
        <f>'Русский-9 2018 расклад'!K111</f>
        <v>130</v>
      </c>
      <c r="E111" s="303">
        <f>'Русский-9 2019 расклад'!K111</f>
        <v>127</v>
      </c>
      <c r="F111" s="303">
        <f>'Русский-9 2020 расклад'!K111</f>
        <v>25</v>
      </c>
      <c r="G111" s="304">
        <f>'Русский-9 2021 расклад'!K111</f>
        <v>131</v>
      </c>
      <c r="H111" s="302">
        <f>'Русский-9 2018 расклад'!L111</f>
        <v>78.988000000000014</v>
      </c>
      <c r="I111" s="303">
        <f>'Русский-9 2019 расклад'!L111</f>
        <v>100.99040000000001</v>
      </c>
      <c r="J111" s="303">
        <f>'Русский-9 2020 расклад'!L111</f>
        <v>21</v>
      </c>
      <c r="K111" s="305">
        <f>'Русский-9 2021 расклад'!L111</f>
        <v>73.000000000000014</v>
      </c>
      <c r="L111" s="306">
        <f>'Русский-9 2018 расклад'!M111</f>
        <v>60.760000000000005</v>
      </c>
      <c r="M111" s="307">
        <f>'Русский-9 2019 расклад'!M111</f>
        <v>79.52000000000001</v>
      </c>
      <c r="N111" s="307">
        <f>'Русский-9 2020 расклад'!M111</f>
        <v>84</v>
      </c>
      <c r="O111" s="308">
        <f>'Русский-9 2021 расклад'!M111</f>
        <v>55.725190839694662</v>
      </c>
      <c r="P111" s="302">
        <f>'Русский-9 2018 расклад'!N111</f>
        <v>0</v>
      </c>
      <c r="Q111" s="303">
        <f>'Русский-9 2019 расклад'!N111</f>
        <v>0</v>
      </c>
      <c r="R111" s="303">
        <f>'Русский-9 2020 расклад'!N111</f>
        <v>1</v>
      </c>
      <c r="S111" s="305">
        <f>'Русский-9 2021 расклад'!N111</f>
        <v>8</v>
      </c>
      <c r="T111" s="306">
        <f>'Русский-9 2018 расклад'!O111</f>
        <v>0</v>
      </c>
      <c r="U111" s="307">
        <f>'Русский-9 2019 расклад'!O111</f>
        <v>0</v>
      </c>
      <c r="V111" s="307">
        <f>'Русский-9 2020 расклад'!O111</f>
        <v>4</v>
      </c>
      <c r="W111" s="309">
        <f>'Русский-9 2021 расклад'!O111</f>
        <v>6.106870229007634</v>
      </c>
    </row>
    <row r="112" spans="1:23" s="1" customFormat="1" ht="15" customHeight="1" x14ac:dyDescent="0.25">
      <c r="A112" s="10">
        <v>29</v>
      </c>
      <c r="B112" s="310">
        <v>61540</v>
      </c>
      <c r="C112" s="311" t="s">
        <v>103</v>
      </c>
      <c r="D112" s="302" t="s">
        <v>143</v>
      </c>
      <c r="E112" s="303">
        <f>'Русский-9 2019 расклад'!K112</f>
        <v>57</v>
      </c>
      <c r="F112" s="303">
        <f>'Русский-9 2020 расклад'!K112</f>
        <v>109</v>
      </c>
      <c r="G112" s="304">
        <f>'Русский-9 2021 расклад'!K112</f>
        <v>160</v>
      </c>
      <c r="H112" s="302" t="s">
        <v>143</v>
      </c>
      <c r="I112" s="303">
        <f>'Русский-9 2019 расклад'!L112</f>
        <v>30.004799999999999</v>
      </c>
      <c r="J112" s="303">
        <f>'Русский-9 2020 расклад'!L112</f>
        <v>43.000500000000002</v>
      </c>
      <c r="K112" s="305">
        <f>'Русский-9 2021 расклад'!L112</f>
        <v>95</v>
      </c>
      <c r="L112" s="306" t="s">
        <v>143</v>
      </c>
      <c r="M112" s="307">
        <f>'Русский-9 2019 расклад'!M112</f>
        <v>52.64</v>
      </c>
      <c r="N112" s="307">
        <f>'Русский-9 2020 расклад'!M112</f>
        <v>39.450000000000003</v>
      </c>
      <c r="O112" s="308">
        <f>'Русский-9 2021 расклад'!M112</f>
        <v>59.375</v>
      </c>
      <c r="P112" s="302" t="s">
        <v>143</v>
      </c>
      <c r="Q112" s="303">
        <f>'Русский-9 2019 расклад'!N112</f>
        <v>0</v>
      </c>
      <c r="R112" s="303">
        <f>'Русский-9 2020 расклад'!N112</f>
        <v>22.999000000000002</v>
      </c>
      <c r="S112" s="305">
        <f>'Русский-9 2021 расклад'!N112</f>
        <v>6</v>
      </c>
      <c r="T112" s="306" t="s">
        <v>143</v>
      </c>
      <c r="U112" s="307">
        <f>'Русский-9 2019 расклад'!O112</f>
        <v>0</v>
      </c>
      <c r="V112" s="307">
        <f>'Русский-9 2020 расклад'!O112</f>
        <v>21.1</v>
      </c>
      <c r="W112" s="309">
        <f>'Русский-9 2021 расклад'!O112</f>
        <v>3.75</v>
      </c>
    </row>
    <row r="113" spans="1:23" s="1" customFormat="1" ht="15" customHeight="1" x14ac:dyDescent="0.25">
      <c r="A113" s="10">
        <v>30</v>
      </c>
      <c r="B113" s="310">
        <v>61560</v>
      </c>
      <c r="C113" s="311" t="s">
        <v>113</v>
      </c>
      <c r="D113" s="302" t="s">
        <v>143</v>
      </c>
      <c r="E113" s="303" t="s">
        <v>143</v>
      </c>
      <c r="F113" s="303">
        <f>'Русский-9 2020 расклад'!K113</f>
        <v>68</v>
      </c>
      <c r="G113" s="304">
        <f>'Русский-9 2021 расклад'!K113</f>
        <v>87</v>
      </c>
      <c r="H113" s="302" t="s">
        <v>143</v>
      </c>
      <c r="I113" s="303" t="s">
        <v>143</v>
      </c>
      <c r="J113" s="303">
        <f>'Русский-9 2020 расклад'!L113</f>
        <v>46.00200000000001</v>
      </c>
      <c r="K113" s="305">
        <f>'Русский-9 2021 расклад'!L113</f>
        <v>29</v>
      </c>
      <c r="L113" s="302" t="s">
        <v>143</v>
      </c>
      <c r="M113" s="303" t="s">
        <v>143</v>
      </c>
      <c r="N113" s="307">
        <f>'Русский-9 2020 расклад'!M113</f>
        <v>67.650000000000006</v>
      </c>
      <c r="O113" s="308">
        <f>'Русский-9 2021 расклад'!M113</f>
        <v>33.333333333333336</v>
      </c>
      <c r="P113" s="302" t="s">
        <v>143</v>
      </c>
      <c r="Q113" s="303" t="s">
        <v>143</v>
      </c>
      <c r="R113" s="303">
        <f>'Русский-9 2020 расклад'!N113</f>
        <v>0</v>
      </c>
      <c r="S113" s="305">
        <f>'Русский-9 2021 расклад'!N113</f>
        <v>8</v>
      </c>
      <c r="T113" s="302" t="s">
        <v>143</v>
      </c>
      <c r="U113" s="303" t="s">
        <v>143</v>
      </c>
      <c r="V113" s="307">
        <f>'Русский-9 2020 расклад'!O113</f>
        <v>0</v>
      </c>
      <c r="W113" s="309">
        <f>'Русский-9 2021 расклад'!O113</f>
        <v>9.1954022988505741</v>
      </c>
    </row>
    <row r="114" spans="1:23" s="1" customFormat="1" ht="15" customHeight="1" thickBot="1" x14ac:dyDescent="0.3">
      <c r="A114" s="312">
        <v>31</v>
      </c>
      <c r="B114" s="310">
        <v>61570</v>
      </c>
      <c r="C114" s="311" t="s">
        <v>122</v>
      </c>
      <c r="D114" s="302" t="s">
        <v>143</v>
      </c>
      <c r="E114" s="303" t="s">
        <v>143</v>
      </c>
      <c r="F114" s="316">
        <f>'Русский-9 2020 расклад'!K114</f>
        <v>30</v>
      </c>
      <c r="G114" s="317">
        <f>'Русский-9 2021 расклад'!K114</f>
        <v>31</v>
      </c>
      <c r="H114" s="315" t="s">
        <v>143</v>
      </c>
      <c r="I114" s="316" t="s">
        <v>143</v>
      </c>
      <c r="J114" s="316">
        <v>0</v>
      </c>
      <c r="K114" s="318">
        <f>'Русский-9 2021 расклад'!L114</f>
        <v>19</v>
      </c>
      <c r="L114" s="302" t="s">
        <v>143</v>
      </c>
      <c r="M114" s="303" t="s">
        <v>143</v>
      </c>
      <c r="N114" s="320">
        <v>0</v>
      </c>
      <c r="O114" s="321">
        <f>'Русский-9 2021 расклад'!M114</f>
        <v>61.29032258064516</v>
      </c>
      <c r="P114" s="302" t="s">
        <v>143</v>
      </c>
      <c r="Q114" s="303" t="s">
        <v>143</v>
      </c>
      <c r="R114" s="316">
        <f>'Русский-9 2020 расклад'!N114</f>
        <v>24</v>
      </c>
      <c r="S114" s="318">
        <f>'Русский-9 2021 расклад'!N114</f>
        <v>1</v>
      </c>
      <c r="T114" s="302" t="s">
        <v>143</v>
      </c>
      <c r="U114" s="303" t="s">
        <v>143</v>
      </c>
      <c r="V114" s="320">
        <f>'Русский-9 2020 расклад'!O114</f>
        <v>80</v>
      </c>
      <c r="W114" s="322">
        <f>'Русский-9 2021 расклад'!O114</f>
        <v>3.225806451612903</v>
      </c>
    </row>
    <row r="115" spans="1:23" s="1" customFormat="1" ht="15" customHeight="1" thickBot="1" x14ac:dyDescent="0.3">
      <c r="A115" s="332"/>
      <c r="B115" s="333"/>
      <c r="C115" s="324" t="s">
        <v>104</v>
      </c>
      <c r="D115" s="270">
        <f>'Русский-9 2018 расклад'!K115</f>
        <v>698</v>
      </c>
      <c r="E115" s="271">
        <f>'Русский-9 2019 расклад'!K115</f>
        <v>716</v>
      </c>
      <c r="F115" s="271">
        <f>'Русский-9 2020 расклад'!K115</f>
        <v>141</v>
      </c>
      <c r="G115" s="272">
        <f>'Русский-9 2021 расклад'!K115</f>
        <v>800</v>
      </c>
      <c r="H115" s="270">
        <f>'Русский-9 2018 расклад'!L115</f>
        <v>459.98</v>
      </c>
      <c r="I115" s="271">
        <f>'Русский-9 2019 расклад'!L115</f>
        <v>489.98719999999997</v>
      </c>
      <c r="J115" s="271">
        <f>'Русский-9 2020 расклад'!L115</f>
        <v>30.999999999999996</v>
      </c>
      <c r="K115" s="273">
        <f>'Русский-9 2021 расклад'!L115</f>
        <v>511</v>
      </c>
      <c r="L115" s="274">
        <f>'Русский-9 2018 расклад'!M115</f>
        <v>62.851249999999993</v>
      </c>
      <c r="M115" s="275">
        <f>'Русский-9 2019 расклад'!M115</f>
        <v>65.9375</v>
      </c>
      <c r="N115" s="275">
        <f>'Русский-9 2020 расклад'!M115</f>
        <v>28.2775</v>
      </c>
      <c r="O115" s="276">
        <f>'Русский-9 2021 расклад'!M115</f>
        <v>59.77366344015244</v>
      </c>
      <c r="P115" s="270">
        <f>'Русский-9 2018 расклад'!N115</f>
        <v>23.011099999999999</v>
      </c>
      <c r="Q115" s="271">
        <f>'Русский-9 2019 расклад'!N115</f>
        <v>6.9978999999999996</v>
      </c>
      <c r="R115" s="271">
        <f>'Русский-9 2020 расклад'!N115</f>
        <v>38.996499999999997</v>
      </c>
      <c r="S115" s="273">
        <f>'Русский-9 2021 расклад'!N115</f>
        <v>17</v>
      </c>
      <c r="T115" s="274">
        <f>'Русский-9 2018 расклад'!O115</f>
        <v>4.1637499999999994</v>
      </c>
      <c r="U115" s="275">
        <f>'Русский-9 2019 расклад'!O115</f>
        <v>2.0499999999999998</v>
      </c>
      <c r="V115" s="275">
        <f>'Русский-9 2020 расклад'!O115</f>
        <v>25.762499999999999</v>
      </c>
      <c r="W115" s="277">
        <f>'Русский-9 2021 расклад'!O115</f>
        <v>2.5819638036767412</v>
      </c>
    </row>
    <row r="116" spans="1:23" s="1" customFormat="1" ht="15" customHeight="1" x14ac:dyDescent="0.25">
      <c r="A116" s="7">
        <v>1</v>
      </c>
      <c r="B116" s="290">
        <v>70020</v>
      </c>
      <c r="C116" s="291" t="s">
        <v>90</v>
      </c>
      <c r="D116" s="292">
        <f>'Русский-9 2018 расклад'!K116</f>
        <v>92</v>
      </c>
      <c r="E116" s="293">
        <f>'Русский-9 2019 расклад'!K116</f>
        <v>88</v>
      </c>
      <c r="F116" s="293" t="s">
        <v>143</v>
      </c>
      <c r="G116" s="294">
        <f>'Русский-9 2021 расклад'!K116</f>
        <v>84</v>
      </c>
      <c r="H116" s="292">
        <f>'Русский-9 2018 расклад'!L116</f>
        <v>78.991199999999992</v>
      </c>
      <c r="I116" s="293">
        <f>'Русский-9 2019 расклад'!L116</f>
        <v>84.999200000000002</v>
      </c>
      <c r="J116" s="293" t="s">
        <v>143</v>
      </c>
      <c r="K116" s="295">
        <f>'Русский-9 2021 расклад'!L116</f>
        <v>74.999999999999986</v>
      </c>
      <c r="L116" s="296">
        <f>'Русский-9 2018 расклад'!M116</f>
        <v>85.86</v>
      </c>
      <c r="M116" s="297">
        <f>'Русский-9 2019 расклад'!M116</f>
        <v>96.59</v>
      </c>
      <c r="N116" s="297" t="s">
        <v>143</v>
      </c>
      <c r="O116" s="298">
        <f>'Русский-9 2021 расклад'!M116</f>
        <v>89.285714285714278</v>
      </c>
      <c r="P116" s="292">
        <f>'Русский-9 2018 расклад'!N116</f>
        <v>1.0027999999999999</v>
      </c>
      <c r="Q116" s="293">
        <f>'Русский-9 2019 расклад'!N116</f>
        <v>0</v>
      </c>
      <c r="R116" s="293" t="s">
        <v>143</v>
      </c>
      <c r="S116" s="295">
        <f>'Русский-9 2021 расклад'!N116</f>
        <v>0</v>
      </c>
      <c r="T116" s="296">
        <f>'Русский-9 2018 расклад'!O116</f>
        <v>1.0900000000000001</v>
      </c>
      <c r="U116" s="297">
        <f>'Русский-9 2019 расклад'!O116</f>
        <v>0</v>
      </c>
      <c r="V116" s="297" t="s">
        <v>143</v>
      </c>
      <c r="W116" s="299">
        <f>'Русский-9 2021 расклад'!O116</f>
        <v>0</v>
      </c>
    </row>
    <row r="117" spans="1:23" s="1" customFormat="1" ht="15" customHeight="1" x14ac:dyDescent="0.25">
      <c r="A117" s="11">
        <v>2</v>
      </c>
      <c r="B117" s="300">
        <v>70110</v>
      </c>
      <c r="C117" s="301" t="s">
        <v>93</v>
      </c>
      <c r="D117" s="302">
        <f>'Русский-9 2018 расклад'!K117</f>
        <v>77</v>
      </c>
      <c r="E117" s="303">
        <f>'Русский-9 2019 расклад'!K117</f>
        <v>97</v>
      </c>
      <c r="F117" s="303" t="s">
        <v>143</v>
      </c>
      <c r="G117" s="304">
        <f>'Русский-9 2021 расклад'!K117</f>
        <v>101</v>
      </c>
      <c r="H117" s="302">
        <f>'Русский-9 2018 расклад'!L117</f>
        <v>54.000099999999996</v>
      </c>
      <c r="I117" s="303">
        <f>'Русский-9 2019 расклад'!L117</f>
        <v>77.997699999999995</v>
      </c>
      <c r="J117" s="303" t="s">
        <v>143</v>
      </c>
      <c r="K117" s="305">
        <f>'Русский-9 2021 расклад'!L117</f>
        <v>73</v>
      </c>
      <c r="L117" s="306">
        <f>'Русский-9 2018 расклад'!M117</f>
        <v>70.13</v>
      </c>
      <c r="M117" s="307">
        <f>'Русский-9 2019 расклад'!M117</f>
        <v>80.41</v>
      </c>
      <c r="N117" s="307" t="s">
        <v>143</v>
      </c>
      <c r="O117" s="308">
        <f>'Русский-9 2021 расклад'!M117</f>
        <v>72.277227722772281</v>
      </c>
      <c r="P117" s="302">
        <f>'Русский-9 2018 расклад'!N117</f>
        <v>0</v>
      </c>
      <c r="Q117" s="303">
        <f>'Русский-9 2019 расклад'!N117</f>
        <v>0</v>
      </c>
      <c r="R117" s="303" t="s">
        <v>143</v>
      </c>
      <c r="S117" s="305">
        <f>'Русский-9 2021 расклад'!N117</f>
        <v>1</v>
      </c>
      <c r="T117" s="306">
        <f>'Русский-9 2018 расклад'!O117</f>
        <v>0</v>
      </c>
      <c r="U117" s="307">
        <f>'Русский-9 2019 расклад'!O117</f>
        <v>0</v>
      </c>
      <c r="V117" s="307" t="s">
        <v>143</v>
      </c>
      <c r="W117" s="309">
        <f>'Русский-9 2021 расклад'!O117</f>
        <v>0.99009900990099009</v>
      </c>
    </row>
    <row r="118" spans="1:23" s="1" customFormat="1" ht="15" customHeight="1" x14ac:dyDescent="0.25">
      <c r="A118" s="9">
        <v>3</v>
      </c>
      <c r="B118" s="300">
        <v>70021</v>
      </c>
      <c r="C118" s="301" t="s">
        <v>91</v>
      </c>
      <c r="D118" s="302">
        <f>'Русский-9 2018 расклад'!K118</f>
        <v>98</v>
      </c>
      <c r="E118" s="303">
        <f>'Русский-9 2019 расклад'!K118</f>
        <v>92</v>
      </c>
      <c r="F118" s="303" t="s">
        <v>143</v>
      </c>
      <c r="G118" s="304">
        <f>'Русский-9 2021 расклад'!K118</f>
        <v>76</v>
      </c>
      <c r="H118" s="302">
        <f>'Русский-9 2018 расклад'!L118</f>
        <v>78.997799999999998</v>
      </c>
      <c r="I118" s="303">
        <f>'Русский-9 2019 расклад'!L118</f>
        <v>69</v>
      </c>
      <c r="J118" s="303" t="s">
        <v>143</v>
      </c>
      <c r="K118" s="305">
        <f>'Русский-9 2021 расклад'!L118</f>
        <v>52.999999999999993</v>
      </c>
      <c r="L118" s="306">
        <f>'Русский-9 2018 расклад'!M118</f>
        <v>80.61</v>
      </c>
      <c r="M118" s="307">
        <f>'Русский-9 2019 расклад'!M118</f>
        <v>75</v>
      </c>
      <c r="N118" s="307" t="s">
        <v>143</v>
      </c>
      <c r="O118" s="308">
        <f>'Русский-9 2021 расклад'!M118</f>
        <v>69.73684210526315</v>
      </c>
      <c r="P118" s="302">
        <f>'Русский-9 2018 расклад'!N118</f>
        <v>0</v>
      </c>
      <c r="Q118" s="303">
        <f>'Русский-9 2019 расклад'!N118</f>
        <v>0</v>
      </c>
      <c r="R118" s="303" t="s">
        <v>143</v>
      </c>
      <c r="S118" s="305">
        <f>'Русский-9 2021 расклад'!N118</f>
        <v>0</v>
      </c>
      <c r="T118" s="306">
        <f>'Русский-9 2018 расклад'!O118</f>
        <v>0</v>
      </c>
      <c r="U118" s="307">
        <f>'Русский-9 2019 расклад'!O118</f>
        <v>0</v>
      </c>
      <c r="V118" s="307" t="s">
        <v>143</v>
      </c>
      <c r="W118" s="309">
        <f>'Русский-9 2021 расклад'!O118</f>
        <v>0</v>
      </c>
    </row>
    <row r="119" spans="1:23" s="1" customFormat="1" ht="15" customHeight="1" x14ac:dyDescent="0.25">
      <c r="A119" s="9">
        <v>4</v>
      </c>
      <c r="B119" s="300">
        <v>70040</v>
      </c>
      <c r="C119" s="301" t="s">
        <v>92</v>
      </c>
      <c r="D119" s="302">
        <f>'Русский-9 2018 расклад'!K119</f>
        <v>46</v>
      </c>
      <c r="E119" s="303">
        <f>'Русский-9 2019 расклад'!K119</f>
        <v>47</v>
      </c>
      <c r="F119" s="303" t="s">
        <v>143</v>
      </c>
      <c r="G119" s="304">
        <f>'Русский-9 2021 расклад'!K119</f>
        <v>50</v>
      </c>
      <c r="H119" s="302">
        <f>'Русский-9 2018 расклад'!L119</f>
        <v>21.997199999999999</v>
      </c>
      <c r="I119" s="303">
        <f>'Русский-9 2019 расклад'!L119</f>
        <v>30.000099999999996</v>
      </c>
      <c r="J119" s="303" t="s">
        <v>143</v>
      </c>
      <c r="K119" s="305">
        <f>'Русский-9 2021 расклад'!L119</f>
        <v>25</v>
      </c>
      <c r="L119" s="306">
        <f>'Русский-9 2018 расклад'!M119</f>
        <v>47.82</v>
      </c>
      <c r="M119" s="307">
        <f>'Русский-9 2019 расклад'!M119</f>
        <v>63.83</v>
      </c>
      <c r="N119" s="307" t="s">
        <v>143</v>
      </c>
      <c r="O119" s="308">
        <f>'Русский-9 2021 расклад'!M119</f>
        <v>50</v>
      </c>
      <c r="P119" s="302">
        <f>'Русский-9 2018 расклад'!N119</f>
        <v>0</v>
      </c>
      <c r="Q119" s="303">
        <f>'Русский-9 2019 расклад'!N119</f>
        <v>3.9996999999999998</v>
      </c>
      <c r="R119" s="303" t="s">
        <v>143</v>
      </c>
      <c r="S119" s="305">
        <f>'Русский-9 2021 расклад'!N119</f>
        <v>1</v>
      </c>
      <c r="T119" s="306">
        <f>'Русский-9 2018 расклад'!O119</f>
        <v>0</v>
      </c>
      <c r="U119" s="307">
        <f>'Русский-9 2019 расклад'!O119</f>
        <v>8.51</v>
      </c>
      <c r="V119" s="307" t="s">
        <v>143</v>
      </c>
      <c r="W119" s="309">
        <f>'Русский-9 2021 расклад'!O119</f>
        <v>2</v>
      </c>
    </row>
    <row r="120" spans="1:23" s="1" customFormat="1" ht="15" customHeight="1" x14ac:dyDescent="0.25">
      <c r="A120" s="9">
        <v>5</v>
      </c>
      <c r="B120" s="300">
        <v>70100</v>
      </c>
      <c r="C120" s="301" t="s">
        <v>123</v>
      </c>
      <c r="D120" s="302">
        <f>'Русский-9 2018 расклад'!K120</f>
        <v>107</v>
      </c>
      <c r="E120" s="303">
        <f>'Русский-9 2019 расклад'!K120</f>
        <v>80</v>
      </c>
      <c r="F120" s="303" t="s">
        <v>143</v>
      </c>
      <c r="G120" s="304">
        <f>'Русский-9 2021 расклад'!K120</f>
        <v>104</v>
      </c>
      <c r="H120" s="302">
        <f>'Русский-9 2018 расклад'!L120</f>
        <v>93.004400000000004</v>
      </c>
      <c r="I120" s="303">
        <f>'Русский-9 2019 расклад'!L120</f>
        <v>69</v>
      </c>
      <c r="J120" s="303" t="s">
        <v>143</v>
      </c>
      <c r="K120" s="305">
        <f>'Русский-9 2021 расклад'!L120</f>
        <v>83</v>
      </c>
      <c r="L120" s="306">
        <f>'Русский-9 2018 расклад'!M120</f>
        <v>86.92</v>
      </c>
      <c r="M120" s="307">
        <f>'Русский-9 2019 расклад'!M120</f>
        <v>86.25</v>
      </c>
      <c r="N120" s="307" t="s">
        <v>143</v>
      </c>
      <c r="O120" s="308">
        <f>'Русский-9 2021 расклад'!M120</f>
        <v>79.807692307692307</v>
      </c>
      <c r="P120" s="302">
        <f>'Русский-9 2018 расклад'!N120</f>
        <v>0</v>
      </c>
      <c r="Q120" s="303">
        <f>'Русский-9 2019 расклад'!N120</f>
        <v>0</v>
      </c>
      <c r="R120" s="303" t="s">
        <v>143</v>
      </c>
      <c r="S120" s="305">
        <f>'Русский-9 2021 расклад'!N120</f>
        <v>0</v>
      </c>
      <c r="T120" s="306">
        <f>'Русский-9 2018 расклад'!O120</f>
        <v>0</v>
      </c>
      <c r="U120" s="307">
        <f>'Русский-9 2019 расклад'!O120</f>
        <v>0</v>
      </c>
      <c r="V120" s="307" t="s">
        <v>143</v>
      </c>
      <c r="W120" s="309">
        <f>'Русский-9 2021 расклад'!O120</f>
        <v>0</v>
      </c>
    </row>
    <row r="121" spans="1:23" s="1" customFormat="1" ht="15" customHeight="1" x14ac:dyDescent="0.25">
      <c r="A121" s="9">
        <v>6</v>
      </c>
      <c r="B121" s="300">
        <v>70270</v>
      </c>
      <c r="C121" s="301" t="s">
        <v>94</v>
      </c>
      <c r="D121" s="302">
        <f>'Русский-9 2018 расклад'!K121</f>
        <v>78</v>
      </c>
      <c r="E121" s="303">
        <f>'Русский-9 2019 расклад'!K121</f>
        <v>59</v>
      </c>
      <c r="F121" s="303">
        <f>'Русский-9 2020 расклад'!K121</f>
        <v>37</v>
      </c>
      <c r="G121" s="304">
        <f>'Русский-9 2021 расклад'!K121</f>
        <v>51</v>
      </c>
      <c r="H121" s="302">
        <f>'Русский-9 2018 расклад'!L121</f>
        <v>49.99799999999999</v>
      </c>
      <c r="I121" s="303">
        <f>'Русский-9 2019 расклад'!L121</f>
        <v>26.001300000000001</v>
      </c>
      <c r="J121" s="303">
        <f>'Русский-9 2020 расклад'!L121</f>
        <v>7.0004</v>
      </c>
      <c r="K121" s="305">
        <f>'Русский-9 2021 расклад'!L121</f>
        <v>25</v>
      </c>
      <c r="L121" s="306">
        <f>'Русский-9 2018 расклад'!M121</f>
        <v>64.099999999999994</v>
      </c>
      <c r="M121" s="307">
        <f>'Русский-9 2019 расклад'!M121</f>
        <v>44.07</v>
      </c>
      <c r="N121" s="307">
        <f>'Русский-9 2020 расклад'!M121</f>
        <v>18.919999999999998</v>
      </c>
      <c r="O121" s="308">
        <f>'Русский-9 2021 расклад'!M121</f>
        <v>49.019607843137251</v>
      </c>
      <c r="P121" s="302">
        <f>'Русский-9 2018 расклад'!N121</f>
        <v>4.0014000000000003</v>
      </c>
      <c r="Q121" s="303">
        <f>'Русский-9 2019 расклад'!N121</f>
        <v>0</v>
      </c>
      <c r="R121" s="303">
        <f>'Русский-9 2020 расклад'!N121</f>
        <v>11.9991</v>
      </c>
      <c r="S121" s="305">
        <f>'Русский-9 2021 расклад'!N121</f>
        <v>0</v>
      </c>
      <c r="T121" s="306">
        <f>'Русский-9 2018 расклад'!O121</f>
        <v>5.13</v>
      </c>
      <c r="U121" s="307">
        <f>'Русский-9 2019 расклад'!O121</f>
        <v>0</v>
      </c>
      <c r="V121" s="307">
        <f>'Русский-9 2020 расклад'!O121</f>
        <v>32.43</v>
      </c>
      <c r="W121" s="309">
        <f>'Русский-9 2021 расклад'!O121</f>
        <v>0</v>
      </c>
    </row>
    <row r="122" spans="1:23" s="1" customFormat="1" ht="15" customHeight="1" x14ac:dyDescent="0.25">
      <c r="A122" s="9">
        <v>7</v>
      </c>
      <c r="B122" s="300">
        <v>70510</v>
      </c>
      <c r="C122" s="301" t="s">
        <v>95</v>
      </c>
      <c r="D122" s="302">
        <f>'Русский-9 2018 расклад'!K122</f>
        <v>49</v>
      </c>
      <c r="E122" s="303">
        <f>'Русский-9 2019 расклад'!K122</f>
        <v>38</v>
      </c>
      <c r="F122" s="303">
        <f>'Русский-9 2020 расклад'!K122</f>
        <v>16</v>
      </c>
      <c r="G122" s="304">
        <f>'Русский-9 2021 расклад'!K122</f>
        <v>43</v>
      </c>
      <c r="H122" s="302">
        <f>'Русский-9 2018 расклад'!L122</f>
        <v>9.0012999999999987</v>
      </c>
      <c r="I122" s="303">
        <f>'Русский-9 2019 расклад'!L122</f>
        <v>8.9984000000000002</v>
      </c>
      <c r="J122" s="303">
        <f>'Русский-9 2020 расклад'!L122</f>
        <v>5</v>
      </c>
      <c r="K122" s="305">
        <f>'Русский-9 2021 расклад'!L122</f>
        <v>12</v>
      </c>
      <c r="L122" s="306">
        <f>'Русский-9 2018 расклад'!M122</f>
        <v>18.369999999999997</v>
      </c>
      <c r="M122" s="307">
        <f>'Русский-9 2019 расклад'!M122</f>
        <v>23.68</v>
      </c>
      <c r="N122" s="307">
        <f>'Русский-9 2020 расклад'!M122</f>
        <v>31.25</v>
      </c>
      <c r="O122" s="308">
        <f>'Русский-9 2021 расклад'!M122</f>
        <v>27.906976744186046</v>
      </c>
      <c r="P122" s="302">
        <f>'Русский-9 2018 расклад'!N122</f>
        <v>11.000499999999999</v>
      </c>
      <c r="Q122" s="303">
        <f>'Русский-9 2019 расклад'!N122</f>
        <v>2.9981999999999998</v>
      </c>
      <c r="R122" s="303">
        <f>'Русский-9 2020 расклад'!N122</f>
        <v>2</v>
      </c>
      <c r="S122" s="305">
        <f>'Русский-9 2021 расклад'!N122</f>
        <v>5</v>
      </c>
      <c r="T122" s="306">
        <f>'Русский-9 2018 расклад'!O122</f>
        <v>22.45</v>
      </c>
      <c r="U122" s="307">
        <f>'Русский-9 2019 расклад'!O122</f>
        <v>7.89</v>
      </c>
      <c r="V122" s="307">
        <f>'Русский-9 2020 расклад'!O122</f>
        <v>12.5</v>
      </c>
      <c r="W122" s="309">
        <f>'Русский-9 2021 расклад'!O122</f>
        <v>11.627906976744185</v>
      </c>
    </row>
    <row r="123" spans="1:23" s="1" customFormat="1" ht="15" customHeight="1" x14ac:dyDescent="0.25">
      <c r="A123" s="10">
        <v>8</v>
      </c>
      <c r="B123" s="310">
        <v>10880</v>
      </c>
      <c r="C123" s="311" t="s">
        <v>112</v>
      </c>
      <c r="D123" s="302">
        <f>'Русский-9 2018 расклад'!K123</f>
        <v>151</v>
      </c>
      <c r="E123" s="303">
        <f>'Русский-9 2019 расклад'!K123</f>
        <v>215</v>
      </c>
      <c r="F123" s="303">
        <f>'Русский-9 2020 расклад'!K123</f>
        <v>23</v>
      </c>
      <c r="G123" s="304">
        <f>'Русский-9 2021 расклад'!K123</f>
        <v>211</v>
      </c>
      <c r="H123" s="302">
        <f>'Русский-9 2018 расклад'!L123</f>
        <v>73.989999999999995</v>
      </c>
      <c r="I123" s="303">
        <f>'Русский-9 2019 расклад'!L123</f>
        <v>123.99050000000001</v>
      </c>
      <c r="J123" s="303">
        <f>'Русский-9 2020 расклад'!L123</f>
        <v>11.9991</v>
      </c>
      <c r="K123" s="305">
        <f>'Русский-9 2021 расклад'!L123</f>
        <v>137</v>
      </c>
      <c r="L123" s="306">
        <f>'Русский-9 2018 расклад'!M123</f>
        <v>49</v>
      </c>
      <c r="M123" s="307">
        <f>'Русский-9 2019 расклад'!M123</f>
        <v>57.67</v>
      </c>
      <c r="N123" s="307">
        <f>'Русский-9 2020 расклад'!M123</f>
        <v>52.17</v>
      </c>
      <c r="O123" s="308">
        <f>'Русский-9 2021 расклад'!M123</f>
        <v>64.928909952606631</v>
      </c>
      <c r="P123" s="302">
        <f>'Русский-9 2018 расклад'!N123</f>
        <v>7.0064000000000002</v>
      </c>
      <c r="Q123" s="303">
        <f>'Русский-9 2019 расклад'!N123</f>
        <v>0</v>
      </c>
      <c r="R123" s="303">
        <f>'Русский-9 2020 расклад'!N123</f>
        <v>6.9988999999999999</v>
      </c>
      <c r="S123" s="305">
        <f>'Русский-9 2021 расклад'!N123</f>
        <v>5</v>
      </c>
      <c r="T123" s="306">
        <f>'Русский-9 2018 расклад'!O123</f>
        <v>4.6399999999999997</v>
      </c>
      <c r="U123" s="307">
        <f>'Русский-9 2019 расклад'!O123</f>
        <v>0</v>
      </c>
      <c r="V123" s="307">
        <f>'Русский-9 2020 расклад'!O123</f>
        <v>30.43</v>
      </c>
      <c r="W123" s="309">
        <f>'Русский-9 2021 расклад'!O123</f>
        <v>2.3696682464454977</v>
      </c>
    </row>
    <row r="124" spans="1:23" s="1" customFormat="1" ht="15" customHeight="1" thickBot="1" x14ac:dyDescent="0.3">
      <c r="A124" s="312">
        <v>9</v>
      </c>
      <c r="B124" s="313">
        <v>10890</v>
      </c>
      <c r="C124" s="314" t="s">
        <v>114</v>
      </c>
      <c r="D124" s="334" t="s">
        <v>143</v>
      </c>
      <c r="E124" s="335" t="s">
        <v>143</v>
      </c>
      <c r="F124" s="335">
        <f>'Русский-9 2020 расклад'!K124</f>
        <v>65</v>
      </c>
      <c r="G124" s="336">
        <f>'Русский-9 2021 расклад'!K124</f>
        <v>80</v>
      </c>
      <c r="H124" s="334" t="s">
        <v>143</v>
      </c>
      <c r="I124" s="335" t="s">
        <v>143</v>
      </c>
      <c r="J124" s="335">
        <f>'Русский-9 2020 расклад'!L124</f>
        <v>7.0004999999999997</v>
      </c>
      <c r="K124" s="337">
        <f>'Русский-9 2021 расклад'!L124</f>
        <v>28</v>
      </c>
      <c r="L124" s="338" t="s">
        <v>143</v>
      </c>
      <c r="M124" s="339" t="s">
        <v>143</v>
      </c>
      <c r="N124" s="339">
        <f>'Русский-9 2020 расклад'!M124</f>
        <v>10.77</v>
      </c>
      <c r="O124" s="340">
        <f>'Русский-9 2021 расклад'!M124</f>
        <v>35</v>
      </c>
      <c r="P124" s="334" t="s">
        <v>143</v>
      </c>
      <c r="Q124" s="335" t="s">
        <v>143</v>
      </c>
      <c r="R124" s="335">
        <f>'Русский-9 2020 расклад'!N124</f>
        <v>17.9985</v>
      </c>
      <c r="S124" s="337">
        <f>'Русский-9 2021 расклад'!N124</f>
        <v>5</v>
      </c>
      <c r="T124" s="338" t="s">
        <v>143</v>
      </c>
      <c r="U124" s="339" t="s">
        <v>143</v>
      </c>
      <c r="V124" s="339">
        <f>'Русский-9 2020 расклад'!O124</f>
        <v>27.69</v>
      </c>
      <c r="W124" s="341">
        <f>'Русский-9 2021 расклад'!O124</f>
        <v>6.25</v>
      </c>
    </row>
    <row r="125" spans="1:23" ht="15" customHeight="1" x14ac:dyDescent="0.25">
      <c r="A125" s="12"/>
      <c r="B125" s="12"/>
      <c r="C125" s="12"/>
    </row>
    <row r="126" spans="1:23" ht="15" customHeight="1" x14ac:dyDescent="0.25">
      <c r="A126" s="12"/>
      <c r="B126" s="12"/>
      <c r="C126" s="12"/>
      <c r="O126" s="55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O7:O124">
    <cfRule type="cellIs" dxfId="109" priority="15" operator="between">
      <formula>90</formula>
      <formula>100</formula>
    </cfRule>
    <cfRule type="cellIs" dxfId="108" priority="14" operator="between">
      <formula>50</formula>
      <formula>90</formula>
    </cfRule>
    <cfRule type="cellIs" dxfId="107" priority="13" operator="between">
      <formula>50.004</formula>
      <formula>50</formula>
    </cfRule>
    <cfRule type="cellIs" dxfId="106" priority="12" operator="lessThan">
      <formula>50</formula>
    </cfRule>
  </conditionalFormatting>
  <conditionalFormatting sqref="N7:N124">
    <cfRule type="cellIs" dxfId="105" priority="19" operator="between">
      <formula>90</formula>
      <formula>100</formula>
    </cfRule>
    <cfRule type="cellIs" dxfId="104" priority="18" operator="between">
      <formula>50</formula>
      <formula>90</formula>
    </cfRule>
    <cfRule type="cellIs" dxfId="103" priority="17" operator="between">
      <formula>50.004</formula>
      <formula>50</formula>
    </cfRule>
    <cfRule type="cellIs" dxfId="102" priority="16" operator="lessThan">
      <formula>50</formula>
    </cfRule>
  </conditionalFormatting>
  <conditionalFormatting sqref="P7:W124">
    <cfRule type="cellIs" dxfId="101" priority="1" operator="equal">
      <formula>"-"</formula>
    </cfRule>
    <cfRule type="cellIs" dxfId="100" priority="9" operator="equal">
      <formula>0</formula>
    </cfRule>
    <cfRule type="cellIs" dxfId="99" priority="11" operator="greaterThanOrEqual">
      <formula>9.99</formula>
    </cfRule>
    <cfRule type="cellIs" dxfId="98" priority="10" operator="between">
      <formula>0</formula>
      <formula>9.99</formula>
    </cfRule>
  </conditionalFormatting>
  <conditionalFormatting sqref="N7:O124">
    <cfRule type="containsBlanks" dxfId="97" priority="7">
      <formula>LEN(TRIM(N7))=0</formula>
    </cfRule>
  </conditionalFormatting>
  <conditionalFormatting sqref="L7:L124">
    <cfRule type="cellIs" dxfId="96" priority="27" operator="between">
      <formula>90</formula>
      <formula>100</formula>
    </cfRule>
    <cfRule type="cellIs" dxfId="95" priority="24" operator="lessThan">
      <formula>50</formula>
    </cfRule>
    <cfRule type="cellIs" dxfId="94" priority="25" operator="between">
      <formula>50</formula>
      <formula>$L$6</formula>
    </cfRule>
    <cfRule type="cellIs" dxfId="93" priority="26" operator="between">
      <formula>$L$6</formula>
      <formula>90</formula>
    </cfRule>
    <cfRule type="containsBlanks" dxfId="92" priority="6">
      <formula>LEN(TRIM(L7))=0</formula>
    </cfRule>
    <cfRule type="cellIs" dxfId="91" priority="21" operator="between">
      <formula>0</formula>
      <formula>50</formula>
    </cfRule>
    <cfRule type="cellIs" dxfId="90" priority="22" operator="between">
      <formula>$M$6</formula>
      <formula>90</formula>
    </cfRule>
    <cfRule type="cellIs" dxfId="89" priority="20" operator="between">
      <formula>50</formula>
      <formula>$M$6</formula>
    </cfRule>
  </conditionalFormatting>
  <conditionalFormatting sqref="M7:M124">
    <cfRule type="cellIs" dxfId="88" priority="23" operator="between">
      <formula>90</formula>
      <formula>100</formula>
    </cfRule>
    <cfRule type="cellIs" dxfId="87" priority="5" operator="between">
      <formula>90</formula>
      <formula>$M$6</formula>
    </cfRule>
    <cfRule type="cellIs" dxfId="86" priority="4" operator="between">
      <formula>$M$6</formula>
      <formula>50</formula>
    </cfRule>
    <cfRule type="cellIs" dxfId="85" priority="3" operator="lessThan">
      <formula>50</formula>
    </cfRule>
    <cfRule type="containsBlanks" dxfId="84" priority="2">
      <formula>LEN(TRIM(M7))=0</formula>
    </cfRule>
  </conditionalFormatting>
  <conditionalFormatting sqref="P7:S124">
    <cfRule type="cellIs" dxfId="83" priority="8" operator="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62"/>
      <c r="L1" s="3" t="s">
        <v>132</v>
      </c>
    </row>
    <row r="2" spans="1:16" ht="18" customHeight="1" x14ac:dyDescent="0.25">
      <c r="A2" s="4"/>
      <c r="B2" s="4"/>
      <c r="C2" s="357" t="s">
        <v>130</v>
      </c>
      <c r="D2" s="357"/>
      <c r="E2" s="16"/>
      <c r="F2" s="16"/>
      <c r="G2" s="16"/>
      <c r="H2" s="16"/>
      <c r="I2" s="19">
        <v>2018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5"/>
      <c r="L3" s="3" t="s">
        <v>133</v>
      </c>
    </row>
    <row r="4" spans="1:16" ht="18" customHeight="1" thickBot="1" x14ac:dyDescent="0.3">
      <c r="A4" s="350" t="s">
        <v>0</v>
      </c>
      <c r="B4" s="352" t="s">
        <v>1</v>
      </c>
      <c r="C4" s="360" t="s">
        <v>2</v>
      </c>
      <c r="D4" s="362" t="s">
        <v>3</v>
      </c>
      <c r="E4" s="364" t="s">
        <v>4</v>
      </c>
      <c r="F4" s="365"/>
      <c r="G4" s="365"/>
      <c r="H4" s="366"/>
      <c r="I4" s="354" t="s">
        <v>111</v>
      </c>
      <c r="J4" s="4"/>
      <c r="K4" s="6"/>
      <c r="L4" s="3" t="s">
        <v>135</v>
      </c>
    </row>
    <row r="5" spans="1:16" ht="30" customHeight="1" thickBot="1" x14ac:dyDescent="0.3">
      <c r="A5" s="358"/>
      <c r="B5" s="359"/>
      <c r="C5" s="361"/>
      <c r="D5" s="363"/>
      <c r="E5" s="18">
        <v>2</v>
      </c>
      <c r="F5" s="18">
        <v>3</v>
      </c>
      <c r="G5" s="18">
        <v>4</v>
      </c>
      <c r="H5" s="18">
        <v>5</v>
      </c>
      <c r="I5" s="355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5">
        <f>D7+D8+D17+D30+D48+D68+D83+D115</f>
        <v>8630</v>
      </c>
      <c r="E6" s="78">
        <v>2.0176415094339619</v>
      </c>
      <c r="F6" s="79">
        <v>43.236698113207545</v>
      </c>
      <c r="G6" s="79">
        <v>40.535000000000011</v>
      </c>
      <c r="H6" s="80">
        <v>14.209999999999997</v>
      </c>
      <c r="I6" s="176">
        <v>3.71</v>
      </c>
      <c r="J6" s="8"/>
      <c r="K6" s="110">
        <f>D6</f>
        <v>8630</v>
      </c>
      <c r="L6" s="111">
        <f>L7+L8+L17+L30+L48+L68+L83+L115</f>
        <v>4995.9418999999998</v>
      </c>
      <c r="M6" s="112">
        <f t="shared" ref="M6:M69" si="0">G6+H6</f>
        <v>54.745000000000005</v>
      </c>
      <c r="N6" s="111">
        <f>N7+N8+N17+N30+N48+N68+N83+N115</f>
        <v>151.00059999999999</v>
      </c>
      <c r="O6" s="113">
        <f t="shared" ref="O6:O69" si="1">E6</f>
        <v>2.0176415094339619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43">
        <v>57</v>
      </c>
      <c r="E7" s="154"/>
      <c r="F7" s="154">
        <v>38.6</v>
      </c>
      <c r="G7" s="154">
        <v>40.35</v>
      </c>
      <c r="H7" s="154">
        <v>21.05</v>
      </c>
      <c r="I7" s="37">
        <f>(E7*2+F7*3+G7*4+H7*5)/100</f>
        <v>3.8245000000000005</v>
      </c>
      <c r="J7" s="8"/>
      <c r="K7" s="89">
        <f t="shared" ref="K7:K70" si="2">D7</f>
        <v>57</v>
      </c>
      <c r="L7" s="90">
        <f t="shared" ref="L7:L70" si="3">M7*K7/100</f>
        <v>34.998000000000005</v>
      </c>
      <c r="M7" s="91">
        <f t="shared" si="0"/>
        <v>61.400000000000006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23"/>
      <c r="B8" s="51"/>
      <c r="C8" s="25" t="s">
        <v>97</v>
      </c>
      <c r="D8" s="167">
        <f>SUM(D9:D16)</f>
        <v>685</v>
      </c>
      <c r="E8" s="54">
        <v>0.2175</v>
      </c>
      <c r="F8" s="54">
        <v>35.482500000000002</v>
      </c>
      <c r="G8" s="54">
        <v>43.746249999999996</v>
      </c>
      <c r="H8" s="54">
        <v>20.551249999999996</v>
      </c>
      <c r="I8" s="53">
        <f>AVERAGE(I9:I16)</f>
        <v>3.8462375</v>
      </c>
      <c r="J8" s="8"/>
      <c r="K8" s="110">
        <f t="shared" si="2"/>
        <v>685</v>
      </c>
      <c r="L8" s="111">
        <f>SUM(L9:L16)</f>
        <v>448.98379999999997</v>
      </c>
      <c r="M8" s="112">
        <f t="shared" si="0"/>
        <v>64.297499999999985</v>
      </c>
      <c r="N8" s="111">
        <f>SUM(N9:N16)</f>
        <v>2</v>
      </c>
      <c r="O8" s="113">
        <f t="shared" si="1"/>
        <v>0.2175</v>
      </c>
    </row>
    <row r="9" spans="1:16" s="1" customFormat="1" ht="15" customHeight="1" x14ac:dyDescent="0.25">
      <c r="A9" s="11">
        <v>1</v>
      </c>
      <c r="B9" s="151">
        <v>10002</v>
      </c>
      <c r="C9" s="72" t="s">
        <v>6</v>
      </c>
      <c r="D9" s="166">
        <v>99</v>
      </c>
      <c r="E9" s="154">
        <v>1.01</v>
      </c>
      <c r="F9" s="154">
        <v>36.36</v>
      </c>
      <c r="G9" s="154">
        <v>43.43</v>
      </c>
      <c r="H9" s="154">
        <v>19.190000000000001</v>
      </c>
      <c r="I9" s="35">
        <f t="shared" ref="I9:I16" si="5">(E9*2+F9*3+G9*4+H9*5)/100</f>
        <v>3.8076999999999996</v>
      </c>
      <c r="J9" s="8"/>
      <c r="K9" s="97">
        <f t="shared" si="2"/>
        <v>99</v>
      </c>
      <c r="L9" s="98">
        <f t="shared" si="3"/>
        <v>61.9938</v>
      </c>
      <c r="M9" s="99">
        <f t="shared" si="0"/>
        <v>62.620000000000005</v>
      </c>
      <c r="N9" s="98">
        <f t="shared" si="4"/>
        <v>0.9998999999999999</v>
      </c>
      <c r="O9" s="100">
        <f t="shared" si="1"/>
        <v>1.01</v>
      </c>
    </row>
    <row r="10" spans="1:16" s="1" customFormat="1" ht="15" customHeight="1" x14ac:dyDescent="0.25">
      <c r="A10" s="9">
        <v>2</v>
      </c>
      <c r="B10" s="151">
        <v>10090</v>
      </c>
      <c r="C10" s="156" t="s">
        <v>8</v>
      </c>
      <c r="D10" s="166">
        <v>137</v>
      </c>
      <c r="E10" s="154">
        <v>0.73</v>
      </c>
      <c r="F10" s="154">
        <v>37.229999999999997</v>
      </c>
      <c r="G10" s="154">
        <v>46.72</v>
      </c>
      <c r="H10" s="154">
        <v>15.33</v>
      </c>
      <c r="I10" s="35">
        <f t="shared" si="5"/>
        <v>3.7667999999999995</v>
      </c>
      <c r="J10" s="8"/>
      <c r="K10" s="97">
        <f t="shared" si="2"/>
        <v>137</v>
      </c>
      <c r="L10" s="98">
        <f t="shared" si="3"/>
        <v>85.008499999999998</v>
      </c>
      <c r="M10" s="99">
        <f t="shared" si="0"/>
        <v>62.05</v>
      </c>
      <c r="N10" s="98">
        <f t="shared" si="4"/>
        <v>1.0001</v>
      </c>
      <c r="O10" s="100">
        <f t="shared" si="1"/>
        <v>0.73</v>
      </c>
    </row>
    <row r="11" spans="1:16" s="1" customFormat="1" ht="15" customHeight="1" x14ac:dyDescent="0.25">
      <c r="A11" s="9">
        <v>3</v>
      </c>
      <c r="B11" s="151">
        <v>10004</v>
      </c>
      <c r="C11" s="156" t="s">
        <v>7</v>
      </c>
      <c r="D11" s="166">
        <v>130</v>
      </c>
      <c r="E11" s="154"/>
      <c r="F11" s="154">
        <v>26.15</v>
      </c>
      <c r="G11" s="154">
        <v>45.38</v>
      </c>
      <c r="H11" s="154">
        <v>28.46</v>
      </c>
      <c r="I11" s="35">
        <f t="shared" si="5"/>
        <v>4.0227000000000004</v>
      </c>
      <c r="J11" s="8"/>
      <c r="K11" s="97">
        <f t="shared" si="2"/>
        <v>130</v>
      </c>
      <c r="L11" s="98">
        <f t="shared" si="3"/>
        <v>95.992000000000004</v>
      </c>
      <c r="M11" s="99">
        <f t="shared" si="0"/>
        <v>73.84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51">
        <v>10001</v>
      </c>
      <c r="C12" s="72" t="s">
        <v>5</v>
      </c>
      <c r="D12" s="166">
        <v>49</v>
      </c>
      <c r="E12" s="154"/>
      <c r="F12" s="154">
        <v>38.78</v>
      </c>
      <c r="G12" s="154">
        <v>34.69</v>
      </c>
      <c r="H12" s="154">
        <v>26.53</v>
      </c>
      <c r="I12" s="35">
        <f t="shared" si="5"/>
        <v>3.8774999999999999</v>
      </c>
      <c r="J12" s="8"/>
      <c r="K12" s="97">
        <f t="shared" si="2"/>
        <v>49</v>
      </c>
      <c r="L12" s="98">
        <f t="shared" si="3"/>
        <v>29.997799999999998</v>
      </c>
      <c r="M12" s="99">
        <f t="shared" si="0"/>
        <v>61.22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51">
        <v>10120</v>
      </c>
      <c r="C13" s="156" t="s">
        <v>9</v>
      </c>
      <c r="D13" s="166">
        <v>30</v>
      </c>
      <c r="E13" s="154"/>
      <c r="F13" s="154">
        <v>40</v>
      </c>
      <c r="G13" s="154">
        <v>46.67</v>
      </c>
      <c r="H13" s="154">
        <v>13.33</v>
      </c>
      <c r="I13" s="35">
        <f t="shared" si="5"/>
        <v>3.7333000000000003</v>
      </c>
      <c r="J13" s="8"/>
      <c r="K13" s="97">
        <f t="shared" si="2"/>
        <v>30</v>
      </c>
      <c r="L13" s="98">
        <f t="shared" si="3"/>
        <v>18</v>
      </c>
      <c r="M13" s="99">
        <f t="shared" si="0"/>
        <v>60</v>
      </c>
      <c r="N13" s="98">
        <f t="shared" si="4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151">
        <v>10190</v>
      </c>
      <c r="C14" s="156" t="s">
        <v>10</v>
      </c>
      <c r="D14" s="166">
        <v>99</v>
      </c>
      <c r="E14" s="154"/>
      <c r="F14" s="154">
        <v>27.27</v>
      </c>
      <c r="G14" s="154">
        <v>46.46</v>
      </c>
      <c r="H14" s="154">
        <v>26.26</v>
      </c>
      <c r="I14" s="35">
        <f t="shared" si="5"/>
        <v>3.9895</v>
      </c>
      <c r="J14" s="8"/>
      <c r="K14" s="97">
        <f t="shared" si="2"/>
        <v>99</v>
      </c>
      <c r="L14" s="98">
        <f t="shared" si="3"/>
        <v>71.992800000000003</v>
      </c>
      <c r="M14" s="99">
        <f t="shared" si="0"/>
        <v>72.72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51">
        <v>10320</v>
      </c>
      <c r="C15" s="156" t="s">
        <v>11</v>
      </c>
      <c r="D15" s="166">
        <v>70</v>
      </c>
      <c r="E15" s="154"/>
      <c r="F15" s="154">
        <v>42.86</v>
      </c>
      <c r="G15" s="154">
        <v>50</v>
      </c>
      <c r="H15" s="70">
        <v>7.14</v>
      </c>
      <c r="I15" s="35">
        <f t="shared" si="5"/>
        <v>3.6427999999999998</v>
      </c>
      <c r="J15" s="8"/>
      <c r="K15" s="97">
        <f t="shared" si="2"/>
        <v>70</v>
      </c>
      <c r="L15" s="98">
        <f t="shared" si="3"/>
        <v>39.998000000000005</v>
      </c>
      <c r="M15" s="99">
        <f t="shared" si="0"/>
        <v>57.14</v>
      </c>
      <c r="N15" s="98">
        <f t="shared" si="4"/>
        <v>0</v>
      </c>
      <c r="O15" s="100">
        <f t="shared" si="1"/>
        <v>0</v>
      </c>
    </row>
    <row r="16" spans="1:16" s="1" customFormat="1" ht="15" customHeight="1" thickBot="1" x14ac:dyDescent="0.3">
      <c r="A16" s="9">
        <v>8</v>
      </c>
      <c r="B16" s="40">
        <v>10860</v>
      </c>
      <c r="C16" s="157" t="s">
        <v>115</v>
      </c>
      <c r="D16" s="168">
        <v>71</v>
      </c>
      <c r="E16" s="137"/>
      <c r="F16" s="137">
        <v>35.21</v>
      </c>
      <c r="G16" s="137">
        <v>36.619999999999997</v>
      </c>
      <c r="H16" s="138">
        <v>28.17</v>
      </c>
      <c r="I16" s="57">
        <f t="shared" si="5"/>
        <v>3.9296000000000002</v>
      </c>
      <c r="J16" s="8"/>
      <c r="K16" s="101">
        <f t="shared" si="2"/>
        <v>71</v>
      </c>
      <c r="L16" s="102">
        <f t="shared" si="3"/>
        <v>46.000899999999994</v>
      </c>
      <c r="M16" s="103">
        <f t="shared" si="0"/>
        <v>64.789999999999992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69">
        <f>SUM(D18:D29)</f>
        <v>931</v>
      </c>
      <c r="E17" s="30">
        <v>3.2358333333333333</v>
      </c>
      <c r="F17" s="30">
        <v>45.690833333333337</v>
      </c>
      <c r="G17" s="30">
        <v>40.332500000000003</v>
      </c>
      <c r="H17" s="30">
        <v>10.74</v>
      </c>
      <c r="I17" s="31">
        <f>AVERAGE(I18:I29)</f>
        <v>3.5857416666666668</v>
      </c>
      <c r="J17" s="56"/>
      <c r="K17" s="110">
        <f t="shared" si="2"/>
        <v>931</v>
      </c>
      <c r="L17" s="111">
        <f>SUM(L18:L29)</f>
        <v>515.99959999999999</v>
      </c>
      <c r="M17" s="112">
        <f t="shared" si="0"/>
        <v>51.072500000000005</v>
      </c>
      <c r="N17" s="111">
        <f>SUM(N18:N29)</f>
        <v>27.007999999999999</v>
      </c>
      <c r="O17" s="113">
        <f t="shared" si="1"/>
        <v>3.2358333333333333</v>
      </c>
    </row>
    <row r="18" spans="1:15" s="1" customFormat="1" ht="15" customHeight="1" x14ac:dyDescent="0.25">
      <c r="A18" s="11">
        <v>1</v>
      </c>
      <c r="B18" s="242">
        <v>20040</v>
      </c>
      <c r="C18" s="145" t="s">
        <v>12</v>
      </c>
      <c r="D18" s="170">
        <v>99</v>
      </c>
      <c r="E18" s="148"/>
      <c r="F18" s="148">
        <v>34.340000000000003</v>
      </c>
      <c r="G18" s="148">
        <v>46.46</v>
      </c>
      <c r="H18" s="148">
        <v>19.190000000000001</v>
      </c>
      <c r="I18" s="58">
        <f t="shared" ref="I18:I29" si="6">(E18*2+F18*3+G18*4+H18*5)/100</f>
        <v>3.8481000000000001</v>
      </c>
      <c r="J18" s="8"/>
      <c r="K18" s="93">
        <f t="shared" si="2"/>
        <v>99</v>
      </c>
      <c r="L18" s="94">
        <f t="shared" si="3"/>
        <v>64.993499999999997</v>
      </c>
      <c r="M18" s="95">
        <f t="shared" si="0"/>
        <v>65.650000000000006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51">
        <v>20061</v>
      </c>
      <c r="C19" s="146" t="s">
        <v>13</v>
      </c>
      <c r="D19" s="166">
        <v>50</v>
      </c>
      <c r="E19" s="154"/>
      <c r="F19" s="154">
        <v>32</v>
      </c>
      <c r="G19" s="154">
        <v>46</v>
      </c>
      <c r="H19" s="154">
        <v>22</v>
      </c>
      <c r="I19" s="35">
        <f t="shared" si="6"/>
        <v>3.9</v>
      </c>
      <c r="J19" s="8"/>
      <c r="K19" s="97">
        <f t="shared" si="2"/>
        <v>50</v>
      </c>
      <c r="L19" s="98">
        <f t="shared" si="3"/>
        <v>34</v>
      </c>
      <c r="M19" s="99">
        <f t="shared" si="0"/>
        <v>68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51">
        <v>21020</v>
      </c>
      <c r="C20" s="146" t="s">
        <v>21</v>
      </c>
      <c r="D20" s="166">
        <v>98</v>
      </c>
      <c r="E20" s="154"/>
      <c r="F20" s="154">
        <v>27.55</v>
      </c>
      <c r="G20" s="154">
        <v>56.12</v>
      </c>
      <c r="H20" s="154">
        <v>16.329999999999998</v>
      </c>
      <c r="I20" s="35">
        <f t="shared" si="6"/>
        <v>3.8877999999999999</v>
      </c>
      <c r="J20" s="8"/>
      <c r="K20" s="97">
        <f t="shared" si="2"/>
        <v>98</v>
      </c>
      <c r="L20" s="98">
        <f t="shared" si="3"/>
        <v>71.000999999999991</v>
      </c>
      <c r="M20" s="99">
        <f t="shared" si="0"/>
        <v>72.449999999999989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242">
        <v>20060</v>
      </c>
      <c r="C21" s="145" t="s">
        <v>116</v>
      </c>
      <c r="D21" s="166">
        <v>148</v>
      </c>
      <c r="E21" s="154">
        <v>0.68</v>
      </c>
      <c r="F21" s="154">
        <v>31.76</v>
      </c>
      <c r="G21" s="154">
        <v>52.03</v>
      </c>
      <c r="H21" s="154">
        <v>15.54</v>
      </c>
      <c r="I21" s="35">
        <f t="shared" si="6"/>
        <v>3.8245999999999998</v>
      </c>
      <c r="J21" s="8"/>
      <c r="K21" s="97">
        <f t="shared" si="2"/>
        <v>148</v>
      </c>
      <c r="L21" s="98">
        <f t="shared" si="3"/>
        <v>100.00359999999999</v>
      </c>
      <c r="M21" s="99">
        <f t="shared" si="0"/>
        <v>67.569999999999993</v>
      </c>
      <c r="N21" s="98">
        <f t="shared" si="4"/>
        <v>1.0064</v>
      </c>
      <c r="O21" s="100">
        <f t="shared" si="1"/>
        <v>0.68</v>
      </c>
    </row>
    <row r="22" spans="1:15" s="1" customFormat="1" ht="15" customHeight="1" x14ac:dyDescent="0.25">
      <c r="A22" s="9">
        <v>5</v>
      </c>
      <c r="B22" s="151">
        <v>20400</v>
      </c>
      <c r="C22" s="147" t="s">
        <v>15</v>
      </c>
      <c r="D22" s="166">
        <v>119</v>
      </c>
      <c r="E22" s="154">
        <v>2.52</v>
      </c>
      <c r="F22" s="154">
        <v>30.25</v>
      </c>
      <c r="G22" s="154">
        <v>53.78</v>
      </c>
      <c r="H22" s="154">
        <v>13.45</v>
      </c>
      <c r="I22" s="35">
        <f t="shared" si="6"/>
        <v>3.7816000000000001</v>
      </c>
      <c r="J22" s="8"/>
      <c r="K22" s="97">
        <f t="shared" si="2"/>
        <v>119</v>
      </c>
      <c r="L22" s="98">
        <f t="shared" si="3"/>
        <v>80.003700000000009</v>
      </c>
      <c r="M22" s="99">
        <f t="shared" si="0"/>
        <v>67.23</v>
      </c>
      <c r="N22" s="98">
        <f t="shared" si="4"/>
        <v>2.9988000000000001</v>
      </c>
      <c r="O22" s="100">
        <f t="shared" si="1"/>
        <v>2.52</v>
      </c>
    </row>
    <row r="23" spans="1:15" s="1" customFormat="1" ht="15" customHeight="1" x14ac:dyDescent="0.25">
      <c r="A23" s="9">
        <v>6</v>
      </c>
      <c r="B23" s="151">
        <v>20080</v>
      </c>
      <c r="C23" s="146" t="s">
        <v>14</v>
      </c>
      <c r="D23" s="166">
        <v>53</v>
      </c>
      <c r="E23" s="154">
        <v>9.43</v>
      </c>
      <c r="F23" s="154">
        <v>39.619999999999997</v>
      </c>
      <c r="G23" s="154">
        <v>41.51</v>
      </c>
      <c r="H23" s="154">
        <v>9.43</v>
      </c>
      <c r="I23" s="35">
        <f t="shared" si="6"/>
        <v>3.5090999999999997</v>
      </c>
      <c r="J23" s="8"/>
      <c r="K23" s="97">
        <f t="shared" si="2"/>
        <v>53</v>
      </c>
      <c r="L23" s="98">
        <f t="shared" si="3"/>
        <v>26.998199999999997</v>
      </c>
      <c r="M23" s="99">
        <f t="shared" si="0"/>
        <v>50.94</v>
      </c>
      <c r="N23" s="98">
        <f t="shared" si="4"/>
        <v>4.9978999999999996</v>
      </c>
      <c r="O23" s="100">
        <f t="shared" si="1"/>
        <v>9.43</v>
      </c>
    </row>
    <row r="24" spans="1:15" s="1" customFormat="1" ht="15" customHeight="1" x14ac:dyDescent="0.25">
      <c r="A24" s="9">
        <v>7</v>
      </c>
      <c r="B24" s="151">
        <v>20460</v>
      </c>
      <c r="C24" s="146" t="s">
        <v>16</v>
      </c>
      <c r="D24" s="166">
        <v>97</v>
      </c>
      <c r="E24" s="154">
        <v>7.22</v>
      </c>
      <c r="F24" s="154">
        <v>46.39</v>
      </c>
      <c r="G24" s="154">
        <v>37.11</v>
      </c>
      <c r="H24" s="154">
        <v>9.2799999999999994</v>
      </c>
      <c r="I24" s="35">
        <f t="shared" si="6"/>
        <v>3.4844999999999997</v>
      </c>
      <c r="J24" s="8"/>
      <c r="K24" s="97">
        <f t="shared" si="2"/>
        <v>97</v>
      </c>
      <c r="L24" s="98">
        <f t="shared" si="3"/>
        <v>44.9983</v>
      </c>
      <c r="M24" s="99">
        <f t="shared" si="0"/>
        <v>46.39</v>
      </c>
      <c r="N24" s="98">
        <f t="shared" si="4"/>
        <v>7.0034000000000001</v>
      </c>
      <c r="O24" s="100">
        <f t="shared" si="1"/>
        <v>7.22</v>
      </c>
    </row>
    <row r="25" spans="1:15" s="1" customFormat="1" ht="15" customHeight="1" x14ac:dyDescent="0.25">
      <c r="A25" s="259">
        <v>8</v>
      </c>
      <c r="B25" s="151">
        <v>20550</v>
      </c>
      <c r="C25" s="146" t="s">
        <v>17</v>
      </c>
      <c r="D25" s="166">
        <v>21</v>
      </c>
      <c r="E25" s="154"/>
      <c r="F25" s="154">
        <v>71.430000000000007</v>
      </c>
      <c r="G25" s="154">
        <v>28.57</v>
      </c>
      <c r="H25" s="154"/>
      <c r="I25" s="35">
        <f t="shared" si="6"/>
        <v>3.2857000000000003</v>
      </c>
      <c r="J25" s="8"/>
      <c r="K25" s="97">
        <f t="shared" si="2"/>
        <v>21</v>
      </c>
      <c r="L25" s="98">
        <f t="shared" si="3"/>
        <v>5.9997000000000007</v>
      </c>
      <c r="M25" s="99">
        <f t="shared" si="0"/>
        <v>28.57</v>
      </c>
      <c r="N25" s="98">
        <f t="shared" si="4"/>
        <v>0</v>
      </c>
      <c r="O25" s="100">
        <f t="shared" si="1"/>
        <v>0</v>
      </c>
    </row>
    <row r="26" spans="1:15" s="1" customFormat="1" ht="15" customHeight="1" x14ac:dyDescent="0.25">
      <c r="A26" s="259">
        <v>9</v>
      </c>
      <c r="B26" s="151">
        <v>20630</v>
      </c>
      <c r="C26" s="146" t="s">
        <v>18</v>
      </c>
      <c r="D26" s="166">
        <v>49</v>
      </c>
      <c r="E26" s="154">
        <v>10.199999999999999</v>
      </c>
      <c r="F26" s="154">
        <v>48.98</v>
      </c>
      <c r="G26" s="154">
        <v>32.65</v>
      </c>
      <c r="H26" s="154">
        <v>8.16</v>
      </c>
      <c r="I26" s="35">
        <f t="shared" si="6"/>
        <v>3.3874</v>
      </c>
      <c r="J26" s="8"/>
      <c r="K26" s="97">
        <f t="shared" si="2"/>
        <v>49</v>
      </c>
      <c r="L26" s="98">
        <f t="shared" si="3"/>
        <v>19.9969</v>
      </c>
      <c r="M26" s="99">
        <f t="shared" si="0"/>
        <v>40.81</v>
      </c>
      <c r="N26" s="98">
        <f t="shared" si="4"/>
        <v>4.9979999999999993</v>
      </c>
      <c r="O26" s="100">
        <f t="shared" si="1"/>
        <v>10.199999999999999</v>
      </c>
    </row>
    <row r="27" spans="1:15" s="1" customFormat="1" ht="15" customHeight="1" x14ac:dyDescent="0.25">
      <c r="A27" s="259">
        <v>10</v>
      </c>
      <c r="B27" s="151">
        <v>20810</v>
      </c>
      <c r="C27" s="146" t="s">
        <v>19</v>
      </c>
      <c r="D27" s="166">
        <v>73</v>
      </c>
      <c r="E27" s="154">
        <v>1.37</v>
      </c>
      <c r="F27" s="154">
        <v>69.86</v>
      </c>
      <c r="G27" s="154">
        <v>26.03</v>
      </c>
      <c r="H27" s="154">
        <v>2.74</v>
      </c>
      <c r="I27" s="35">
        <f t="shared" si="6"/>
        <v>3.3013999999999997</v>
      </c>
      <c r="J27" s="8"/>
      <c r="K27" s="97">
        <f t="shared" si="2"/>
        <v>73</v>
      </c>
      <c r="L27" s="98">
        <f t="shared" si="3"/>
        <v>21.002099999999999</v>
      </c>
      <c r="M27" s="99">
        <f t="shared" si="0"/>
        <v>28.770000000000003</v>
      </c>
      <c r="N27" s="98">
        <f t="shared" si="4"/>
        <v>1.0001</v>
      </c>
      <c r="O27" s="100">
        <f t="shared" si="1"/>
        <v>1.37</v>
      </c>
    </row>
    <row r="28" spans="1:15" s="1" customFormat="1" ht="15" customHeight="1" x14ac:dyDescent="0.25">
      <c r="A28" s="259">
        <v>11</v>
      </c>
      <c r="B28" s="151">
        <v>20900</v>
      </c>
      <c r="C28" s="146" t="s">
        <v>20</v>
      </c>
      <c r="D28" s="166">
        <v>50</v>
      </c>
      <c r="E28" s="154">
        <v>2</v>
      </c>
      <c r="F28" s="154">
        <v>58</v>
      </c>
      <c r="G28" s="154">
        <v>34</v>
      </c>
      <c r="H28" s="154">
        <v>6</v>
      </c>
      <c r="I28" s="35">
        <f t="shared" si="6"/>
        <v>3.44</v>
      </c>
      <c r="J28" s="8"/>
      <c r="K28" s="97">
        <f t="shared" si="2"/>
        <v>50</v>
      </c>
      <c r="L28" s="98">
        <f t="shared" si="3"/>
        <v>20</v>
      </c>
      <c r="M28" s="99">
        <f t="shared" si="0"/>
        <v>40</v>
      </c>
      <c r="N28" s="98">
        <f t="shared" si="4"/>
        <v>1</v>
      </c>
      <c r="O28" s="100">
        <f t="shared" si="1"/>
        <v>2</v>
      </c>
    </row>
    <row r="29" spans="1:15" s="1" customFormat="1" ht="15" customHeight="1" thickBot="1" x14ac:dyDescent="0.3">
      <c r="A29" s="260">
        <v>12</v>
      </c>
      <c r="B29" s="151">
        <v>21350</v>
      </c>
      <c r="C29" s="146" t="s">
        <v>22</v>
      </c>
      <c r="D29" s="168">
        <v>74</v>
      </c>
      <c r="E29" s="137">
        <v>5.41</v>
      </c>
      <c r="F29" s="137">
        <v>58.11</v>
      </c>
      <c r="G29" s="137">
        <v>29.73</v>
      </c>
      <c r="H29" s="138">
        <v>6.76</v>
      </c>
      <c r="I29" s="35">
        <f t="shared" si="6"/>
        <v>3.3787000000000003</v>
      </c>
      <c r="J29" s="8"/>
      <c r="K29" s="101">
        <f t="shared" si="2"/>
        <v>74</v>
      </c>
      <c r="L29" s="102">
        <f t="shared" si="3"/>
        <v>27.002600000000001</v>
      </c>
      <c r="M29" s="103">
        <f t="shared" si="0"/>
        <v>36.49</v>
      </c>
      <c r="N29" s="102">
        <f t="shared" si="4"/>
        <v>4.0034000000000001</v>
      </c>
      <c r="O29" s="104">
        <f t="shared" si="1"/>
        <v>5.41</v>
      </c>
    </row>
    <row r="30" spans="1:15" s="1" customFormat="1" ht="15" customHeight="1" thickBot="1" x14ac:dyDescent="0.3">
      <c r="A30" s="28"/>
      <c r="B30" s="51"/>
      <c r="C30" s="25" t="s">
        <v>99</v>
      </c>
      <c r="D30" s="169">
        <f>SUM(D31:D47)</f>
        <v>1225</v>
      </c>
      <c r="E30" s="63">
        <v>1.5688235294117645</v>
      </c>
      <c r="F30" s="30">
        <v>51.737647058823519</v>
      </c>
      <c r="G30" s="30">
        <v>36.712352941176462</v>
      </c>
      <c r="H30" s="30">
        <v>9.9805882352941193</v>
      </c>
      <c r="I30" s="64">
        <f>AVERAGE(I31:I47)</f>
        <v>3.5509941176470594</v>
      </c>
      <c r="J30" s="8"/>
      <c r="K30" s="110">
        <f t="shared" si="2"/>
        <v>1225</v>
      </c>
      <c r="L30" s="111">
        <f>SUM(L31:L47)</f>
        <v>605.01169999999991</v>
      </c>
      <c r="M30" s="112">
        <f t="shared" si="0"/>
        <v>46.692941176470583</v>
      </c>
      <c r="N30" s="111">
        <f>SUM(N31:N47)</f>
        <v>13.998600000000001</v>
      </c>
      <c r="O30" s="113">
        <f t="shared" si="1"/>
        <v>1.5688235294117645</v>
      </c>
    </row>
    <row r="31" spans="1:15" s="1" customFormat="1" ht="15" customHeight="1" x14ac:dyDescent="0.25">
      <c r="A31" s="11">
        <v>1</v>
      </c>
      <c r="B31" s="242">
        <v>30070</v>
      </c>
      <c r="C31" s="145" t="s">
        <v>24</v>
      </c>
      <c r="D31" s="245">
        <v>73</v>
      </c>
      <c r="E31" s="148"/>
      <c r="F31" s="148">
        <v>49.31</v>
      </c>
      <c r="G31" s="148">
        <v>35.619999999999997</v>
      </c>
      <c r="H31" s="148">
        <v>15.07</v>
      </c>
      <c r="I31" s="58">
        <f t="shared" ref="I31:I47" si="7">(E31*2+F31*3+G31*4+H31*5)/100</f>
        <v>3.6576</v>
      </c>
      <c r="J31" s="8"/>
      <c r="K31" s="93">
        <f t="shared" si="2"/>
        <v>73</v>
      </c>
      <c r="L31" s="94">
        <f t="shared" si="3"/>
        <v>37.003700000000002</v>
      </c>
      <c r="M31" s="95">
        <f t="shared" si="0"/>
        <v>50.69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51">
        <v>30480</v>
      </c>
      <c r="C32" s="146" t="s">
        <v>117</v>
      </c>
      <c r="D32" s="244">
        <v>102</v>
      </c>
      <c r="E32" s="154"/>
      <c r="F32" s="154">
        <v>35.29</v>
      </c>
      <c r="G32" s="154">
        <v>46.08</v>
      </c>
      <c r="H32" s="154">
        <v>18.63</v>
      </c>
      <c r="I32" s="35">
        <f t="shared" si="7"/>
        <v>3.8333999999999997</v>
      </c>
      <c r="J32" s="8"/>
      <c r="K32" s="97">
        <f t="shared" si="2"/>
        <v>102</v>
      </c>
      <c r="L32" s="98">
        <f t="shared" si="3"/>
        <v>66.004199999999997</v>
      </c>
      <c r="M32" s="99">
        <f t="shared" si="0"/>
        <v>64.709999999999994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51">
        <v>30460</v>
      </c>
      <c r="C33" s="146" t="s">
        <v>29</v>
      </c>
      <c r="D33" s="244">
        <v>29</v>
      </c>
      <c r="E33" s="154">
        <v>3.45</v>
      </c>
      <c r="F33" s="154">
        <v>55.17</v>
      </c>
      <c r="G33" s="154">
        <v>41.38</v>
      </c>
      <c r="H33" s="154"/>
      <c r="I33" s="35">
        <f t="shared" si="7"/>
        <v>3.3793000000000002</v>
      </c>
      <c r="J33" s="8"/>
      <c r="K33" s="97">
        <f t="shared" si="2"/>
        <v>29</v>
      </c>
      <c r="L33" s="98">
        <f t="shared" si="3"/>
        <v>12.0002</v>
      </c>
      <c r="M33" s="99">
        <f t="shared" si="0"/>
        <v>41.38</v>
      </c>
      <c r="N33" s="98">
        <f t="shared" si="4"/>
        <v>1.0005000000000002</v>
      </c>
      <c r="O33" s="100">
        <f t="shared" si="1"/>
        <v>3.45</v>
      </c>
    </row>
    <row r="34" spans="1:15" s="1" customFormat="1" ht="15" customHeight="1" x14ac:dyDescent="0.25">
      <c r="A34" s="9">
        <v>4</v>
      </c>
      <c r="B34" s="151">
        <v>30030</v>
      </c>
      <c r="C34" s="146" t="s">
        <v>23</v>
      </c>
      <c r="D34" s="244">
        <v>70</v>
      </c>
      <c r="E34" s="154"/>
      <c r="F34" s="154">
        <v>65.709999999999994</v>
      </c>
      <c r="G34" s="154">
        <v>22.86</v>
      </c>
      <c r="H34" s="154">
        <v>11.43</v>
      </c>
      <c r="I34" s="35">
        <f t="shared" si="7"/>
        <v>3.4571999999999998</v>
      </c>
      <c r="J34" s="8"/>
      <c r="K34" s="97">
        <f t="shared" si="2"/>
        <v>70</v>
      </c>
      <c r="L34" s="98">
        <f t="shared" si="3"/>
        <v>24.002999999999997</v>
      </c>
      <c r="M34" s="99">
        <f t="shared" si="0"/>
        <v>34.29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51">
        <v>31000</v>
      </c>
      <c r="C35" s="146" t="s">
        <v>37</v>
      </c>
      <c r="D35" s="244">
        <v>26</v>
      </c>
      <c r="E35" s="154"/>
      <c r="F35" s="154">
        <v>30.77</v>
      </c>
      <c r="G35" s="154">
        <v>53.85</v>
      </c>
      <c r="H35" s="154">
        <v>15.38</v>
      </c>
      <c r="I35" s="35">
        <f t="shared" si="7"/>
        <v>3.8461000000000003</v>
      </c>
      <c r="J35" s="8"/>
      <c r="K35" s="97">
        <f t="shared" si="2"/>
        <v>26</v>
      </c>
      <c r="L35" s="98">
        <f t="shared" si="3"/>
        <v>17.9998</v>
      </c>
      <c r="M35" s="99">
        <f t="shared" si="0"/>
        <v>69.23</v>
      </c>
      <c r="N35" s="98">
        <f t="shared" si="4"/>
        <v>0</v>
      </c>
      <c r="O35" s="100">
        <f t="shared" si="1"/>
        <v>0</v>
      </c>
    </row>
    <row r="36" spans="1:15" s="1" customFormat="1" ht="15" customHeight="1" x14ac:dyDescent="0.25">
      <c r="A36" s="9">
        <v>6</v>
      </c>
      <c r="B36" s="151">
        <v>30130</v>
      </c>
      <c r="C36" s="146" t="s">
        <v>25</v>
      </c>
      <c r="D36" s="244">
        <v>57</v>
      </c>
      <c r="E36" s="154"/>
      <c r="F36" s="154">
        <v>43.86</v>
      </c>
      <c r="G36" s="154">
        <v>43.86</v>
      </c>
      <c r="H36" s="154">
        <v>12.28</v>
      </c>
      <c r="I36" s="35">
        <f t="shared" si="7"/>
        <v>3.6841999999999997</v>
      </c>
      <c r="J36" s="8"/>
      <c r="K36" s="97">
        <f t="shared" si="2"/>
        <v>57</v>
      </c>
      <c r="L36" s="98">
        <f t="shared" si="3"/>
        <v>31.9998</v>
      </c>
      <c r="M36" s="99">
        <f t="shared" si="0"/>
        <v>56.14</v>
      </c>
      <c r="N36" s="114">
        <f t="shared" si="4"/>
        <v>0</v>
      </c>
      <c r="O36" s="100">
        <f t="shared" si="1"/>
        <v>0</v>
      </c>
    </row>
    <row r="37" spans="1:15" s="1" customFormat="1" ht="15" customHeight="1" x14ac:dyDescent="0.25">
      <c r="A37" s="9">
        <v>7</v>
      </c>
      <c r="B37" s="151">
        <v>30160</v>
      </c>
      <c r="C37" s="146" t="s">
        <v>26</v>
      </c>
      <c r="D37" s="244">
        <v>107</v>
      </c>
      <c r="E37" s="154">
        <v>1.87</v>
      </c>
      <c r="F37" s="154">
        <v>42.05</v>
      </c>
      <c r="G37" s="154">
        <v>38.32</v>
      </c>
      <c r="H37" s="154">
        <v>17.760000000000002</v>
      </c>
      <c r="I37" s="35">
        <f t="shared" si="7"/>
        <v>3.7196999999999996</v>
      </c>
      <c r="J37" s="8"/>
      <c r="K37" s="97">
        <f t="shared" si="2"/>
        <v>107</v>
      </c>
      <c r="L37" s="98">
        <f t="shared" si="3"/>
        <v>60.005599999999994</v>
      </c>
      <c r="M37" s="99">
        <f t="shared" si="0"/>
        <v>56.08</v>
      </c>
      <c r="N37" s="114">
        <f t="shared" si="4"/>
        <v>2.0009000000000001</v>
      </c>
      <c r="O37" s="100">
        <f t="shared" si="1"/>
        <v>1.87</v>
      </c>
    </row>
    <row r="38" spans="1:15" s="1" customFormat="1" ht="15" customHeight="1" x14ac:dyDescent="0.25">
      <c r="A38" s="9">
        <v>8</v>
      </c>
      <c r="B38" s="151">
        <v>30310</v>
      </c>
      <c r="C38" s="146" t="s">
        <v>27</v>
      </c>
      <c r="D38" s="244">
        <v>39</v>
      </c>
      <c r="E38" s="154"/>
      <c r="F38" s="154">
        <v>64.099999999999994</v>
      </c>
      <c r="G38" s="154">
        <v>30.77</v>
      </c>
      <c r="H38" s="154">
        <v>5.13</v>
      </c>
      <c r="I38" s="35">
        <f t="shared" si="7"/>
        <v>3.4102999999999999</v>
      </c>
      <c r="J38" s="8"/>
      <c r="K38" s="97">
        <f t="shared" si="2"/>
        <v>39</v>
      </c>
      <c r="L38" s="98">
        <f t="shared" si="3"/>
        <v>14.000999999999999</v>
      </c>
      <c r="M38" s="99">
        <f t="shared" si="0"/>
        <v>35.9</v>
      </c>
      <c r="N38" s="114">
        <f t="shared" si="4"/>
        <v>0</v>
      </c>
      <c r="O38" s="100">
        <f t="shared" si="1"/>
        <v>0</v>
      </c>
    </row>
    <row r="39" spans="1:15" s="1" customFormat="1" ht="15" customHeight="1" x14ac:dyDescent="0.25">
      <c r="A39" s="9">
        <v>9</v>
      </c>
      <c r="B39" s="151">
        <v>30440</v>
      </c>
      <c r="C39" s="146" t="s">
        <v>28</v>
      </c>
      <c r="D39" s="244">
        <v>114</v>
      </c>
      <c r="E39" s="154"/>
      <c r="F39" s="154">
        <v>42.98</v>
      </c>
      <c r="G39" s="154">
        <v>42.98</v>
      </c>
      <c r="H39" s="154">
        <v>14.04</v>
      </c>
      <c r="I39" s="35">
        <f t="shared" si="7"/>
        <v>3.7105999999999999</v>
      </c>
      <c r="J39" s="8"/>
      <c r="K39" s="97">
        <f t="shared" si="2"/>
        <v>114</v>
      </c>
      <c r="L39" s="98">
        <f t="shared" si="3"/>
        <v>65.002799999999993</v>
      </c>
      <c r="M39" s="99">
        <f t="shared" si="0"/>
        <v>57.019999999999996</v>
      </c>
      <c r="N39" s="114">
        <f t="shared" si="4"/>
        <v>0</v>
      </c>
      <c r="O39" s="100">
        <f t="shared" si="1"/>
        <v>0</v>
      </c>
    </row>
    <row r="40" spans="1:15" s="1" customFormat="1" ht="15" customHeight="1" x14ac:dyDescent="0.25">
      <c r="A40" s="259">
        <v>10</v>
      </c>
      <c r="B40" s="151">
        <v>30500</v>
      </c>
      <c r="C40" s="146" t="s">
        <v>30</v>
      </c>
      <c r="D40" s="244">
        <v>68</v>
      </c>
      <c r="E40" s="154">
        <v>1.47</v>
      </c>
      <c r="F40" s="154">
        <v>66.180000000000007</v>
      </c>
      <c r="G40" s="154">
        <v>30.88</v>
      </c>
      <c r="H40" s="154">
        <v>1.47</v>
      </c>
      <c r="I40" s="35">
        <f t="shared" si="7"/>
        <v>3.3235000000000001</v>
      </c>
      <c r="J40" s="8"/>
      <c r="K40" s="97">
        <f t="shared" si="2"/>
        <v>68</v>
      </c>
      <c r="L40" s="98">
        <f t="shared" si="3"/>
        <v>21.998000000000001</v>
      </c>
      <c r="M40" s="99">
        <f t="shared" si="0"/>
        <v>32.35</v>
      </c>
      <c r="N40" s="114">
        <f t="shared" si="4"/>
        <v>0.99959999999999993</v>
      </c>
      <c r="O40" s="100">
        <f t="shared" si="1"/>
        <v>1.47</v>
      </c>
    </row>
    <row r="41" spans="1:15" s="1" customFormat="1" ht="15" customHeight="1" x14ac:dyDescent="0.25">
      <c r="A41" s="259">
        <v>11</v>
      </c>
      <c r="B41" s="151">
        <v>30530</v>
      </c>
      <c r="C41" s="146" t="s">
        <v>31</v>
      </c>
      <c r="D41" s="244">
        <v>76</v>
      </c>
      <c r="E41" s="154">
        <v>1.32</v>
      </c>
      <c r="F41" s="154">
        <v>36.840000000000003</v>
      </c>
      <c r="G41" s="154">
        <v>43.42</v>
      </c>
      <c r="H41" s="154">
        <v>18.420000000000002</v>
      </c>
      <c r="I41" s="35">
        <f t="shared" si="7"/>
        <v>3.7894000000000005</v>
      </c>
      <c r="J41" s="8"/>
      <c r="K41" s="97">
        <f t="shared" si="2"/>
        <v>76</v>
      </c>
      <c r="L41" s="98">
        <f t="shared" si="3"/>
        <v>46.998400000000004</v>
      </c>
      <c r="M41" s="99">
        <f t="shared" si="0"/>
        <v>61.84</v>
      </c>
      <c r="N41" s="114">
        <f t="shared" si="4"/>
        <v>1.0032000000000001</v>
      </c>
      <c r="O41" s="100">
        <f t="shared" si="1"/>
        <v>1.32</v>
      </c>
    </row>
    <row r="42" spans="1:15" s="1" customFormat="1" ht="15" customHeight="1" x14ac:dyDescent="0.25">
      <c r="A42" s="261">
        <v>12</v>
      </c>
      <c r="B42" s="151">
        <v>30640</v>
      </c>
      <c r="C42" s="146" t="s">
        <v>32</v>
      </c>
      <c r="D42" s="244">
        <v>44</v>
      </c>
      <c r="E42" s="154">
        <v>11.36</v>
      </c>
      <c r="F42" s="154">
        <v>65.91</v>
      </c>
      <c r="G42" s="154">
        <v>20.45</v>
      </c>
      <c r="H42" s="154">
        <v>2.27</v>
      </c>
      <c r="I42" s="35">
        <f t="shared" si="7"/>
        <v>3.1360000000000001</v>
      </c>
      <c r="J42" s="8"/>
      <c r="K42" s="97">
        <f t="shared" si="2"/>
        <v>44</v>
      </c>
      <c r="L42" s="98">
        <f t="shared" si="3"/>
        <v>9.9968000000000004</v>
      </c>
      <c r="M42" s="99">
        <f t="shared" si="0"/>
        <v>22.72</v>
      </c>
      <c r="N42" s="114">
        <f t="shared" si="4"/>
        <v>4.9984000000000002</v>
      </c>
      <c r="O42" s="100">
        <f t="shared" si="1"/>
        <v>11.36</v>
      </c>
    </row>
    <row r="43" spans="1:15" s="1" customFormat="1" ht="15" customHeight="1" x14ac:dyDescent="0.25">
      <c r="A43" s="259">
        <v>13</v>
      </c>
      <c r="B43" s="151">
        <v>30650</v>
      </c>
      <c r="C43" s="146" t="s">
        <v>33</v>
      </c>
      <c r="D43" s="244">
        <v>23</v>
      </c>
      <c r="E43" s="154">
        <v>4.3499999999999996</v>
      </c>
      <c r="F43" s="154">
        <v>73.91</v>
      </c>
      <c r="G43" s="154">
        <v>17.39</v>
      </c>
      <c r="H43" s="154">
        <v>4.3499999999999996</v>
      </c>
      <c r="I43" s="35">
        <f t="shared" si="7"/>
        <v>3.2174</v>
      </c>
      <c r="J43" s="8"/>
      <c r="K43" s="97">
        <f t="shared" si="2"/>
        <v>23</v>
      </c>
      <c r="L43" s="98">
        <f t="shared" si="3"/>
        <v>5.0002000000000004</v>
      </c>
      <c r="M43" s="99">
        <f t="shared" si="0"/>
        <v>21.740000000000002</v>
      </c>
      <c r="N43" s="114">
        <f t="shared" si="4"/>
        <v>1.0004999999999999</v>
      </c>
      <c r="O43" s="100">
        <f t="shared" si="1"/>
        <v>4.3499999999999996</v>
      </c>
    </row>
    <row r="44" spans="1:15" s="1" customFormat="1" ht="15" customHeight="1" x14ac:dyDescent="0.25">
      <c r="A44" s="259">
        <v>14</v>
      </c>
      <c r="B44" s="242">
        <v>30790</v>
      </c>
      <c r="C44" s="146" t="s">
        <v>34</v>
      </c>
      <c r="D44" s="244">
        <v>53</v>
      </c>
      <c r="E44" s="154"/>
      <c r="F44" s="154">
        <v>56.6</v>
      </c>
      <c r="G44" s="154">
        <v>33.96</v>
      </c>
      <c r="H44" s="154">
        <v>9.43</v>
      </c>
      <c r="I44" s="35">
        <f t="shared" si="7"/>
        <v>3.5278999999999998</v>
      </c>
      <c r="J44" s="8"/>
      <c r="K44" s="97">
        <f t="shared" si="2"/>
        <v>53</v>
      </c>
      <c r="L44" s="98">
        <f t="shared" si="3"/>
        <v>22.996700000000001</v>
      </c>
      <c r="M44" s="99">
        <f t="shared" si="0"/>
        <v>43.39</v>
      </c>
      <c r="N44" s="114">
        <f t="shared" si="4"/>
        <v>0</v>
      </c>
      <c r="O44" s="100">
        <f t="shared" si="1"/>
        <v>0</v>
      </c>
    </row>
    <row r="45" spans="1:15" s="1" customFormat="1" ht="15" customHeight="1" x14ac:dyDescent="0.25">
      <c r="A45" s="259">
        <v>15</v>
      </c>
      <c r="B45" s="151">
        <v>30880</v>
      </c>
      <c r="C45" s="145" t="s">
        <v>35</v>
      </c>
      <c r="D45" s="244">
        <v>123</v>
      </c>
      <c r="E45" s="154"/>
      <c r="F45" s="154">
        <v>43.9</v>
      </c>
      <c r="G45" s="154">
        <v>46.34</v>
      </c>
      <c r="H45" s="154">
        <v>9.76</v>
      </c>
      <c r="I45" s="35">
        <f t="shared" si="7"/>
        <v>3.6586000000000003</v>
      </c>
      <c r="J45" s="8"/>
      <c r="K45" s="97">
        <f t="shared" si="2"/>
        <v>123</v>
      </c>
      <c r="L45" s="98">
        <f t="shared" si="3"/>
        <v>69.003</v>
      </c>
      <c r="M45" s="99">
        <f t="shared" si="0"/>
        <v>56.1</v>
      </c>
      <c r="N45" s="114">
        <f t="shared" si="4"/>
        <v>0</v>
      </c>
      <c r="O45" s="100">
        <f t="shared" si="1"/>
        <v>0</v>
      </c>
    </row>
    <row r="46" spans="1:15" s="1" customFormat="1" ht="15" customHeight="1" x14ac:dyDescent="0.25">
      <c r="A46" s="259">
        <v>16</v>
      </c>
      <c r="B46" s="151">
        <v>30940</v>
      </c>
      <c r="C46" s="146" t="s">
        <v>36</v>
      </c>
      <c r="D46" s="244">
        <v>123</v>
      </c>
      <c r="E46" s="154">
        <v>0.81</v>
      </c>
      <c r="F46" s="154">
        <v>48.78</v>
      </c>
      <c r="G46" s="154">
        <v>42.28</v>
      </c>
      <c r="H46" s="154">
        <v>8.1300000000000008</v>
      </c>
      <c r="I46" s="35">
        <f t="shared" si="7"/>
        <v>3.5773000000000001</v>
      </c>
      <c r="J46" s="8"/>
      <c r="K46" s="97">
        <f t="shared" si="2"/>
        <v>123</v>
      </c>
      <c r="L46" s="98">
        <f t="shared" si="3"/>
        <v>62.004300000000001</v>
      </c>
      <c r="M46" s="99">
        <f t="shared" si="0"/>
        <v>50.410000000000004</v>
      </c>
      <c r="N46" s="98">
        <f t="shared" si="4"/>
        <v>0.99630000000000007</v>
      </c>
      <c r="O46" s="100">
        <f t="shared" si="1"/>
        <v>0.81</v>
      </c>
    </row>
    <row r="47" spans="1:15" s="1" customFormat="1" ht="15" customHeight="1" thickBot="1" x14ac:dyDescent="0.3">
      <c r="A47" s="240">
        <v>17</v>
      </c>
      <c r="B47" s="126">
        <v>31480</v>
      </c>
      <c r="C47" s="146" t="s">
        <v>38</v>
      </c>
      <c r="D47" s="246">
        <v>98</v>
      </c>
      <c r="E47" s="137">
        <v>2.04</v>
      </c>
      <c r="F47" s="137">
        <v>58.16</v>
      </c>
      <c r="G47" s="137">
        <v>33.67</v>
      </c>
      <c r="H47" s="138">
        <v>6.12</v>
      </c>
      <c r="I47" s="35">
        <f t="shared" si="7"/>
        <v>3.4384000000000001</v>
      </c>
      <c r="J47" s="8"/>
      <c r="K47" s="101">
        <f t="shared" si="2"/>
        <v>98</v>
      </c>
      <c r="L47" s="102">
        <f t="shared" si="3"/>
        <v>38.994199999999999</v>
      </c>
      <c r="M47" s="103">
        <f t="shared" si="0"/>
        <v>39.79</v>
      </c>
      <c r="N47" s="102">
        <f t="shared" si="4"/>
        <v>1.9992000000000001</v>
      </c>
      <c r="O47" s="104">
        <f t="shared" si="1"/>
        <v>2.04</v>
      </c>
    </row>
    <row r="48" spans="1:15" s="1" customFormat="1" ht="15" customHeight="1" thickBot="1" x14ac:dyDescent="0.3">
      <c r="A48" s="28"/>
      <c r="B48" s="51"/>
      <c r="C48" s="32" t="s">
        <v>100</v>
      </c>
      <c r="D48" s="169">
        <f>SUM(D49:D67)</f>
        <v>1280</v>
      </c>
      <c r="E48" s="30">
        <v>1.0410526315789475</v>
      </c>
      <c r="F48" s="65">
        <v>38.4442105263158</v>
      </c>
      <c r="G48" s="30">
        <v>44.372105263157906</v>
      </c>
      <c r="H48" s="30">
        <v>16.143157894736845</v>
      </c>
      <c r="I48" s="64">
        <f t="shared" ref="I48" si="8">AVERAGE(I49:I67)</f>
        <v>3.7561578947368424</v>
      </c>
      <c r="J48" s="8"/>
      <c r="K48" s="110">
        <f t="shared" si="2"/>
        <v>1280</v>
      </c>
      <c r="L48" s="111">
        <f>SUM(L49:L67)</f>
        <v>829.99129999999991</v>
      </c>
      <c r="M48" s="112">
        <f t="shared" si="0"/>
        <v>60.515263157894751</v>
      </c>
      <c r="N48" s="111">
        <f>SUM(N49:N67)</f>
        <v>10</v>
      </c>
      <c r="O48" s="113">
        <f t="shared" si="1"/>
        <v>1.0410526315789475</v>
      </c>
    </row>
    <row r="49" spans="1:15" s="1" customFormat="1" ht="15" customHeight="1" x14ac:dyDescent="0.25">
      <c r="A49" s="11">
        <v>1</v>
      </c>
      <c r="B49" s="242">
        <v>40010</v>
      </c>
      <c r="C49" s="145" t="s">
        <v>118</v>
      </c>
      <c r="D49" s="247">
        <v>171</v>
      </c>
      <c r="E49" s="148"/>
      <c r="F49" s="148">
        <v>23.39</v>
      </c>
      <c r="G49" s="148">
        <v>50.29</v>
      </c>
      <c r="H49" s="148">
        <v>26.32</v>
      </c>
      <c r="I49" s="58">
        <f t="shared" ref="I49:I79" si="9">(E49*2+F49*3+G49*4+H49*5)/100</f>
        <v>4.0292999999999992</v>
      </c>
      <c r="J49" s="8"/>
      <c r="K49" s="93">
        <f t="shared" si="2"/>
        <v>171</v>
      </c>
      <c r="L49" s="94">
        <f t="shared" si="3"/>
        <v>131.00309999999999</v>
      </c>
      <c r="M49" s="95">
        <f t="shared" si="0"/>
        <v>76.61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51">
        <v>40030</v>
      </c>
      <c r="C50" s="146" t="s">
        <v>124</v>
      </c>
      <c r="D50" s="248">
        <v>162</v>
      </c>
      <c r="E50" s="154"/>
      <c r="F50" s="154">
        <v>29.63</v>
      </c>
      <c r="G50" s="154">
        <v>50.62</v>
      </c>
      <c r="H50" s="154">
        <v>19.75</v>
      </c>
      <c r="I50" s="35">
        <f t="shared" si="9"/>
        <v>3.9012000000000002</v>
      </c>
      <c r="J50" s="8"/>
      <c r="K50" s="97">
        <f t="shared" si="2"/>
        <v>162</v>
      </c>
      <c r="L50" s="98">
        <f t="shared" si="3"/>
        <v>113.99940000000001</v>
      </c>
      <c r="M50" s="99">
        <f t="shared" si="0"/>
        <v>70.37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51">
        <v>40410</v>
      </c>
      <c r="C51" s="146" t="s">
        <v>48</v>
      </c>
      <c r="D51" s="248">
        <v>29</v>
      </c>
      <c r="E51" s="154"/>
      <c r="F51" s="154">
        <v>10.34</v>
      </c>
      <c r="G51" s="154">
        <v>65.52</v>
      </c>
      <c r="H51" s="154">
        <v>24.14</v>
      </c>
      <c r="I51" s="35">
        <f t="shared" si="9"/>
        <v>4.1379999999999999</v>
      </c>
      <c r="J51" s="8"/>
      <c r="K51" s="97">
        <f t="shared" si="2"/>
        <v>29</v>
      </c>
      <c r="L51" s="98">
        <f t="shared" si="3"/>
        <v>26.0014</v>
      </c>
      <c r="M51" s="99">
        <f t="shared" si="0"/>
        <v>89.66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51">
        <v>40011</v>
      </c>
      <c r="C52" s="146" t="s">
        <v>39</v>
      </c>
      <c r="D52" s="248">
        <v>56</v>
      </c>
      <c r="E52" s="154"/>
      <c r="F52" s="154">
        <v>17.86</v>
      </c>
      <c r="G52" s="154">
        <v>58.93</v>
      </c>
      <c r="H52" s="154">
        <v>23.21</v>
      </c>
      <c r="I52" s="35">
        <f t="shared" si="9"/>
        <v>4.0535000000000005</v>
      </c>
      <c r="J52" s="8"/>
      <c r="K52" s="97">
        <f t="shared" si="2"/>
        <v>56</v>
      </c>
      <c r="L52" s="98">
        <f t="shared" si="3"/>
        <v>45.998400000000004</v>
      </c>
      <c r="M52" s="99">
        <f t="shared" si="0"/>
        <v>82.14</v>
      </c>
      <c r="N52" s="98">
        <f t="shared" si="4"/>
        <v>0</v>
      </c>
      <c r="O52" s="100">
        <f t="shared" si="1"/>
        <v>0</v>
      </c>
    </row>
    <row r="53" spans="1:15" s="1" customFormat="1" ht="15" customHeight="1" x14ac:dyDescent="0.25">
      <c r="A53" s="9">
        <v>5</v>
      </c>
      <c r="B53" s="151">
        <v>40080</v>
      </c>
      <c r="C53" s="146" t="s">
        <v>41</v>
      </c>
      <c r="D53" s="248">
        <v>48</v>
      </c>
      <c r="E53" s="154"/>
      <c r="F53" s="154">
        <v>41.67</v>
      </c>
      <c r="G53" s="154">
        <v>43.75</v>
      </c>
      <c r="H53" s="154">
        <v>14.58</v>
      </c>
      <c r="I53" s="35">
        <f t="shared" si="9"/>
        <v>3.7290999999999999</v>
      </c>
      <c r="J53" s="8"/>
      <c r="K53" s="97">
        <f t="shared" si="2"/>
        <v>48</v>
      </c>
      <c r="L53" s="98">
        <f t="shared" si="3"/>
        <v>27.9984</v>
      </c>
      <c r="M53" s="99">
        <f t="shared" si="0"/>
        <v>58.33</v>
      </c>
      <c r="N53" s="98">
        <f t="shared" si="4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51">
        <v>40100</v>
      </c>
      <c r="C54" s="146" t="s">
        <v>42</v>
      </c>
      <c r="D54" s="248">
        <v>103</v>
      </c>
      <c r="E54" s="154"/>
      <c r="F54" s="154">
        <v>40.78</v>
      </c>
      <c r="G54" s="154">
        <v>37.86</v>
      </c>
      <c r="H54" s="154">
        <v>21.36</v>
      </c>
      <c r="I54" s="35">
        <f t="shared" si="9"/>
        <v>3.8057999999999996</v>
      </c>
      <c r="J54" s="8"/>
      <c r="K54" s="97">
        <f t="shared" si="2"/>
        <v>103</v>
      </c>
      <c r="L54" s="98">
        <f t="shared" si="3"/>
        <v>60.996600000000001</v>
      </c>
      <c r="M54" s="99">
        <f t="shared" si="0"/>
        <v>59.22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51">
        <v>40020</v>
      </c>
      <c r="C55" s="146" t="s">
        <v>119</v>
      </c>
      <c r="D55" s="248">
        <v>76</v>
      </c>
      <c r="E55" s="154"/>
      <c r="F55" s="154">
        <v>36.840000000000003</v>
      </c>
      <c r="G55" s="154">
        <v>46.05</v>
      </c>
      <c r="H55" s="154">
        <v>17.11</v>
      </c>
      <c r="I55" s="35">
        <f t="shared" si="9"/>
        <v>3.8027000000000002</v>
      </c>
      <c r="J55" s="8"/>
      <c r="K55" s="97">
        <f t="shared" si="2"/>
        <v>76</v>
      </c>
      <c r="L55" s="98">
        <f t="shared" si="3"/>
        <v>48.001599999999996</v>
      </c>
      <c r="M55" s="99">
        <f t="shared" si="0"/>
        <v>63.16</v>
      </c>
      <c r="N55" s="98">
        <f t="shared" si="4"/>
        <v>0</v>
      </c>
      <c r="O55" s="100">
        <f t="shared" si="1"/>
        <v>0</v>
      </c>
    </row>
    <row r="56" spans="1:15" s="1" customFormat="1" ht="15" customHeight="1" x14ac:dyDescent="0.25">
      <c r="A56" s="9">
        <v>8</v>
      </c>
      <c r="B56" s="151">
        <v>40031</v>
      </c>
      <c r="C56" s="147" t="s">
        <v>40</v>
      </c>
      <c r="D56" s="248">
        <v>25</v>
      </c>
      <c r="E56" s="154"/>
      <c r="F56" s="154">
        <v>36</v>
      </c>
      <c r="G56" s="154">
        <v>52</v>
      </c>
      <c r="H56" s="154">
        <v>12</v>
      </c>
      <c r="I56" s="35">
        <f t="shared" si="9"/>
        <v>3.76</v>
      </c>
      <c r="J56" s="8"/>
      <c r="K56" s="97">
        <f t="shared" si="2"/>
        <v>25</v>
      </c>
      <c r="L56" s="98">
        <f t="shared" si="3"/>
        <v>16</v>
      </c>
      <c r="M56" s="99">
        <f t="shared" si="0"/>
        <v>64</v>
      </c>
      <c r="N56" s="98">
        <f t="shared" si="4"/>
        <v>0</v>
      </c>
      <c r="O56" s="100">
        <f t="shared" si="1"/>
        <v>0</v>
      </c>
    </row>
    <row r="57" spans="1:15" s="1" customFormat="1" ht="15" customHeight="1" x14ac:dyDescent="0.25">
      <c r="A57" s="9">
        <v>9</v>
      </c>
      <c r="B57" s="151">
        <v>40210</v>
      </c>
      <c r="C57" s="147" t="s">
        <v>44</v>
      </c>
      <c r="D57" s="248">
        <v>59</v>
      </c>
      <c r="E57" s="154">
        <v>6.78</v>
      </c>
      <c r="F57" s="154">
        <v>45.76</v>
      </c>
      <c r="G57" s="154">
        <v>32.200000000000003</v>
      </c>
      <c r="H57" s="154">
        <v>15.25</v>
      </c>
      <c r="I57" s="35">
        <f t="shared" si="9"/>
        <v>3.5589</v>
      </c>
      <c r="J57" s="8"/>
      <c r="K57" s="97">
        <f t="shared" si="2"/>
        <v>59</v>
      </c>
      <c r="L57" s="98">
        <f t="shared" si="3"/>
        <v>27.995500000000003</v>
      </c>
      <c r="M57" s="99">
        <f t="shared" si="0"/>
        <v>47.45</v>
      </c>
      <c r="N57" s="114">
        <f t="shared" si="4"/>
        <v>4.0002000000000004</v>
      </c>
      <c r="O57" s="100">
        <f t="shared" si="1"/>
        <v>6.78</v>
      </c>
    </row>
    <row r="58" spans="1:15" s="1" customFormat="1" ht="15" customHeight="1" x14ac:dyDescent="0.25">
      <c r="A58" s="9">
        <v>10</v>
      </c>
      <c r="B58" s="242">
        <v>40300</v>
      </c>
      <c r="C58" s="50" t="s">
        <v>45</v>
      </c>
      <c r="D58" s="248">
        <v>17</v>
      </c>
      <c r="E58" s="154"/>
      <c r="F58" s="154">
        <v>41.18</v>
      </c>
      <c r="G58" s="154">
        <v>52.94</v>
      </c>
      <c r="H58" s="154">
        <v>5.88</v>
      </c>
      <c r="I58" s="35">
        <f t="shared" si="9"/>
        <v>3.6469999999999994</v>
      </c>
      <c r="J58" s="8"/>
      <c r="K58" s="97">
        <f t="shared" si="2"/>
        <v>17</v>
      </c>
      <c r="L58" s="98">
        <f t="shared" si="3"/>
        <v>9.9994000000000014</v>
      </c>
      <c r="M58" s="99">
        <f t="shared" si="0"/>
        <v>58.82</v>
      </c>
      <c r="N58" s="98">
        <f t="shared" si="4"/>
        <v>0</v>
      </c>
      <c r="O58" s="100">
        <f t="shared" si="1"/>
        <v>0</v>
      </c>
    </row>
    <row r="59" spans="1:15" s="1" customFormat="1" ht="15" customHeight="1" x14ac:dyDescent="0.25">
      <c r="A59" s="9">
        <v>11</v>
      </c>
      <c r="B59" s="151">
        <v>40360</v>
      </c>
      <c r="C59" s="146" t="s">
        <v>46</v>
      </c>
      <c r="D59" s="248">
        <v>27</v>
      </c>
      <c r="E59" s="154">
        <v>3.7</v>
      </c>
      <c r="F59" s="154">
        <v>66.67</v>
      </c>
      <c r="G59" s="154">
        <v>25.93</v>
      </c>
      <c r="H59" s="154">
        <v>3.7</v>
      </c>
      <c r="I59" s="35">
        <f t="shared" si="9"/>
        <v>3.2963</v>
      </c>
      <c r="J59" s="8"/>
      <c r="K59" s="97">
        <f t="shared" si="2"/>
        <v>27</v>
      </c>
      <c r="L59" s="98">
        <f t="shared" si="3"/>
        <v>8.0000999999999998</v>
      </c>
      <c r="M59" s="99">
        <f t="shared" si="0"/>
        <v>29.63</v>
      </c>
      <c r="N59" s="98">
        <f t="shared" si="4"/>
        <v>0.99900000000000011</v>
      </c>
      <c r="O59" s="100">
        <f t="shared" si="1"/>
        <v>3.7</v>
      </c>
    </row>
    <row r="60" spans="1:15" s="1" customFormat="1" ht="15" customHeight="1" x14ac:dyDescent="0.25">
      <c r="A60" s="9">
        <v>12</v>
      </c>
      <c r="B60" s="151">
        <v>40390</v>
      </c>
      <c r="C60" s="146" t="s">
        <v>47</v>
      </c>
      <c r="D60" s="248">
        <v>16</v>
      </c>
      <c r="E60" s="154"/>
      <c r="F60" s="154">
        <v>68.75</v>
      </c>
      <c r="G60" s="154">
        <v>25</v>
      </c>
      <c r="H60" s="154">
        <v>6.25</v>
      </c>
      <c r="I60" s="35">
        <f t="shared" si="9"/>
        <v>3.375</v>
      </c>
      <c r="J60" s="8"/>
      <c r="K60" s="97">
        <f t="shared" si="2"/>
        <v>16</v>
      </c>
      <c r="L60" s="98">
        <f t="shared" si="3"/>
        <v>5</v>
      </c>
      <c r="M60" s="99">
        <f t="shared" si="0"/>
        <v>31.25</v>
      </c>
      <c r="N60" s="98">
        <f t="shared" si="4"/>
        <v>0</v>
      </c>
      <c r="O60" s="100">
        <f t="shared" si="1"/>
        <v>0</v>
      </c>
    </row>
    <row r="61" spans="1:15" s="1" customFormat="1" ht="15" customHeight="1" x14ac:dyDescent="0.25">
      <c r="A61" s="9">
        <v>13</v>
      </c>
      <c r="B61" s="151">
        <v>40720</v>
      </c>
      <c r="C61" s="146" t="s">
        <v>120</v>
      </c>
      <c r="D61" s="248">
        <v>153</v>
      </c>
      <c r="E61" s="154"/>
      <c r="F61" s="154">
        <v>29.41</v>
      </c>
      <c r="G61" s="154">
        <v>46.41</v>
      </c>
      <c r="H61" s="154">
        <v>24.18</v>
      </c>
      <c r="I61" s="35">
        <f t="shared" si="9"/>
        <v>3.9476999999999998</v>
      </c>
      <c r="J61" s="8"/>
      <c r="K61" s="97">
        <f t="shared" si="2"/>
        <v>153</v>
      </c>
      <c r="L61" s="98">
        <f t="shared" si="3"/>
        <v>108.0027</v>
      </c>
      <c r="M61" s="99">
        <f t="shared" si="0"/>
        <v>70.59</v>
      </c>
      <c r="N61" s="98">
        <f t="shared" si="4"/>
        <v>0</v>
      </c>
      <c r="O61" s="100">
        <f t="shared" si="1"/>
        <v>0</v>
      </c>
    </row>
    <row r="62" spans="1:15" s="1" customFormat="1" ht="15" customHeight="1" x14ac:dyDescent="0.25">
      <c r="A62" s="9">
        <v>14</v>
      </c>
      <c r="B62" s="151">
        <v>40730</v>
      </c>
      <c r="C62" s="146" t="s">
        <v>49</v>
      </c>
      <c r="D62" s="248">
        <v>73</v>
      </c>
      <c r="E62" s="154"/>
      <c r="F62" s="154">
        <v>47.94</v>
      </c>
      <c r="G62" s="154">
        <v>36.99</v>
      </c>
      <c r="H62" s="154">
        <v>15.07</v>
      </c>
      <c r="I62" s="35">
        <f t="shared" si="9"/>
        <v>3.6713</v>
      </c>
      <c r="J62" s="8"/>
      <c r="K62" s="97">
        <f t="shared" si="2"/>
        <v>73</v>
      </c>
      <c r="L62" s="98">
        <f t="shared" si="3"/>
        <v>38.003799999999998</v>
      </c>
      <c r="M62" s="99">
        <f t="shared" si="0"/>
        <v>52.06</v>
      </c>
      <c r="N62" s="98">
        <f t="shared" si="4"/>
        <v>0</v>
      </c>
      <c r="O62" s="100">
        <f t="shared" si="1"/>
        <v>0</v>
      </c>
    </row>
    <row r="63" spans="1:15" s="1" customFormat="1" ht="15" customHeight="1" x14ac:dyDescent="0.25">
      <c r="A63" s="9">
        <v>15</v>
      </c>
      <c r="B63" s="151">
        <v>40820</v>
      </c>
      <c r="C63" s="146" t="s">
        <v>50</v>
      </c>
      <c r="D63" s="248">
        <v>7</v>
      </c>
      <c r="E63" s="154"/>
      <c r="F63" s="154">
        <v>42.85</v>
      </c>
      <c r="G63" s="154">
        <v>42.86</v>
      </c>
      <c r="H63" s="154">
        <v>14.29</v>
      </c>
      <c r="I63" s="35">
        <f t="shared" si="9"/>
        <v>3.7143999999999999</v>
      </c>
      <c r="J63" s="8"/>
      <c r="K63" s="97">
        <f t="shared" si="2"/>
        <v>7</v>
      </c>
      <c r="L63" s="98">
        <f t="shared" si="3"/>
        <v>4.0004999999999997</v>
      </c>
      <c r="M63" s="99">
        <f t="shared" si="0"/>
        <v>57.15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51">
        <v>40840</v>
      </c>
      <c r="C64" s="146" t="s">
        <v>51</v>
      </c>
      <c r="D64" s="248">
        <v>44</v>
      </c>
      <c r="E64" s="154"/>
      <c r="F64" s="154">
        <v>31.82</v>
      </c>
      <c r="G64" s="154">
        <v>56.82</v>
      </c>
      <c r="H64" s="154">
        <v>11.36</v>
      </c>
      <c r="I64" s="35">
        <f t="shared" si="9"/>
        <v>3.7954000000000003</v>
      </c>
      <c r="J64" s="8"/>
      <c r="K64" s="97">
        <f t="shared" si="2"/>
        <v>44</v>
      </c>
      <c r="L64" s="98">
        <f t="shared" si="3"/>
        <v>29.999200000000002</v>
      </c>
      <c r="M64" s="99">
        <f t="shared" si="0"/>
        <v>68.180000000000007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51">
        <v>40950</v>
      </c>
      <c r="C65" s="146" t="s">
        <v>52</v>
      </c>
      <c r="D65" s="248">
        <v>46</v>
      </c>
      <c r="E65" s="154">
        <v>6.52</v>
      </c>
      <c r="F65" s="154">
        <v>43.48</v>
      </c>
      <c r="G65" s="154">
        <v>36.96</v>
      </c>
      <c r="H65" s="154">
        <v>13.04</v>
      </c>
      <c r="I65" s="35">
        <f t="shared" si="9"/>
        <v>3.5651999999999999</v>
      </c>
      <c r="J65" s="8"/>
      <c r="K65" s="97">
        <f t="shared" si="2"/>
        <v>46</v>
      </c>
      <c r="L65" s="98">
        <f t="shared" si="3"/>
        <v>23</v>
      </c>
      <c r="M65" s="99">
        <f t="shared" si="0"/>
        <v>50</v>
      </c>
      <c r="N65" s="114">
        <f t="shared" si="4"/>
        <v>2.9991999999999996</v>
      </c>
      <c r="O65" s="100">
        <f t="shared" si="1"/>
        <v>6.52</v>
      </c>
    </row>
    <row r="66" spans="1:15" s="1" customFormat="1" ht="15" customHeight="1" x14ac:dyDescent="0.25">
      <c r="A66" s="9">
        <v>18</v>
      </c>
      <c r="B66" s="151">
        <v>40990</v>
      </c>
      <c r="C66" s="146" t="s">
        <v>53</v>
      </c>
      <c r="D66" s="248">
        <v>72</v>
      </c>
      <c r="E66" s="154">
        <v>2.78</v>
      </c>
      <c r="F66" s="154">
        <v>54.17</v>
      </c>
      <c r="G66" s="154">
        <v>36.11</v>
      </c>
      <c r="H66" s="70">
        <v>6.94</v>
      </c>
      <c r="I66" s="35">
        <f t="shared" si="9"/>
        <v>3.4720999999999997</v>
      </c>
      <c r="J66" s="8"/>
      <c r="K66" s="97">
        <f t="shared" si="2"/>
        <v>72</v>
      </c>
      <c r="L66" s="98">
        <f t="shared" si="3"/>
        <v>30.995999999999999</v>
      </c>
      <c r="M66" s="99">
        <f t="shared" si="0"/>
        <v>43.05</v>
      </c>
      <c r="N66" s="98">
        <f t="shared" si="4"/>
        <v>2.0015999999999998</v>
      </c>
      <c r="O66" s="100">
        <f t="shared" si="1"/>
        <v>2.78</v>
      </c>
    </row>
    <row r="67" spans="1:15" s="1" customFormat="1" ht="15" customHeight="1" thickBot="1" x14ac:dyDescent="0.3">
      <c r="A67" s="10">
        <v>19</v>
      </c>
      <c r="B67" s="134">
        <v>40133</v>
      </c>
      <c r="C67" s="48" t="s">
        <v>43</v>
      </c>
      <c r="D67" s="249">
        <v>96</v>
      </c>
      <c r="E67" s="137"/>
      <c r="F67" s="137">
        <v>21.88</v>
      </c>
      <c r="G67" s="137">
        <v>45.83</v>
      </c>
      <c r="H67" s="138">
        <v>32.29</v>
      </c>
      <c r="I67" s="57">
        <f t="shared" si="9"/>
        <v>4.1040999999999999</v>
      </c>
      <c r="J67" s="8"/>
      <c r="K67" s="101">
        <f t="shared" si="2"/>
        <v>96</v>
      </c>
      <c r="L67" s="102">
        <f t="shared" si="3"/>
        <v>74.995200000000011</v>
      </c>
      <c r="M67" s="103">
        <f t="shared" si="0"/>
        <v>78.12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69">
        <f>SUM(D69:D82)</f>
        <v>948</v>
      </c>
      <c r="E68" s="30">
        <v>0.93461538461538463</v>
      </c>
      <c r="F68" s="30">
        <v>45.867692307692316</v>
      </c>
      <c r="G68" s="30">
        <v>37.833076923076916</v>
      </c>
      <c r="H68" s="30">
        <v>15.364615384615385</v>
      </c>
      <c r="I68" s="31">
        <f>AVERAGE(I69:I82)</f>
        <v>3.6762000000000006</v>
      </c>
      <c r="J68" s="8"/>
      <c r="K68" s="110">
        <f t="shared" si="2"/>
        <v>948</v>
      </c>
      <c r="L68" s="111">
        <f>SUM(L69:L82)</f>
        <v>520.99029999999993</v>
      </c>
      <c r="M68" s="112">
        <f t="shared" si="0"/>
        <v>53.1976923076923</v>
      </c>
      <c r="N68" s="111">
        <f>SUM(N69:N82)</f>
        <v>8.0024999999999995</v>
      </c>
      <c r="O68" s="113">
        <f t="shared" si="1"/>
        <v>0.93461538461538463</v>
      </c>
    </row>
    <row r="69" spans="1:15" s="1" customFormat="1" ht="15" customHeight="1" x14ac:dyDescent="0.25">
      <c r="A69" s="11">
        <v>1</v>
      </c>
      <c r="B69" s="242">
        <v>50040</v>
      </c>
      <c r="C69" s="145" t="s">
        <v>55</v>
      </c>
      <c r="D69" s="254">
        <v>98</v>
      </c>
      <c r="E69" s="148"/>
      <c r="F69" s="148">
        <v>22.45</v>
      </c>
      <c r="G69" s="148">
        <v>63.26</v>
      </c>
      <c r="H69" s="148">
        <v>14.29</v>
      </c>
      <c r="I69" s="58">
        <f t="shared" si="9"/>
        <v>3.9183999999999997</v>
      </c>
      <c r="J69" s="8"/>
      <c r="K69" s="93">
        <f t="shared" si="2"/>
        <v>98</v>
      </c>
      <c r="L69" s="94">
        <f t="shared" si="3"/>
        <v>75.998999999999995</v>
      </c>
      <c r="M69" s="95">
        <f t="shared" si="0"/>
        <v>77.55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51">
        <v>50003</v>
      </c>
      <c r="C70" s="146" t="s">
        <v>54</v>
      </c>
      <c r="D70" s="253">
        <v>99</v>
      </c>
      <c r="E70" s="154"/>
      <c r="F70" s="154">
        <v>30.3</v>
      </c>
      <c r="G70" s="154">
        <v>56.57</v>
      </c>
      <c r="H70" s="154">
        <v>13.13</v>
      </c>
      <c r="I70" s="35">
        <f t="shared" si="9"/>
        <v>3.8283000000000005</v>
      </c>
      <c r="J70" s="8"/>
      <c r="K70" s="97">
        <f t="shared" si="2"/>
        <v>99</v>
      </c>
      <c r="L70" s="98">
        <f t="shared" si="3"/>
        <v>69.003</v>
      </c>
      <c r="M70" s="99">
        <f t="shared" ref="M70:M123" si="10">G70+H70</f>
        <v>69.7</v>
      </c>
      <c r="N70" s="98">
        <f t="shared" si="4"/>
        <v>0</v>
      </c>
      <c r="O70" s="100">
        <f t="shared" ref="O70:O123" si="11">E70</f>
        <v>0</v>
      </c>
    </row>
    <row r="71" spans="1:15" s="1" customFormat="1" ht="15" customHeight="1" x14ac:dyDescent="0.25">
      <c r="A71" s="9">
        <v>3</v>
      </c>
      <c r="B71" s="151">
        <v>50060</v>
      </c>
      <c r="C71" s="146" t="s">
        <v>57</v>
      </c>
      <c r="D71" s="250">
        <v>73</v>
      </c>
      <c r="E71" s="154"/>
      <c r="F71" s="154">
        <v>36.979999999999997</v>
      </c>
      <c r="G71" s="154">
        <v>41.1</v>
      </c>
      <c r="H71" s="154">
        <v>21.92</v>
      </c>
      <c r="I71" s="35">
        <f t="shared" si="9"/>
        <v>3.8494000000000006</v>
      </c>
      <c r="J71" s="8"/>
      <c r="K71" s="97">
        <f t="shared" ref="K71:K123" si="12">D71</f>
        <v>73</v>
      </c>
      <c r="L71" s="98">
        <f t="shared" ref="L71:L123" si="13">M71*K71/100</f>
        <v>46.004600000000003</v>
      </c>
      <c r="M71" s="99">
        <f t="shared" si="10"/>
        <v>63.02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151">
        <v>50170</v>
      </c>
      <c r="C72" s="146" t="s">
        <v>58</v>
      </c>
      <c r="D72" s="250">
        <v>43</v>
      </c>
      <c r="E72" s="154"/>
      <c r="F72" s="154">
        <v>46.51</v>
      </c>
      <c r="G72" s="154">
        <v>34.880000000000003</v>
      </c>
      <c r="H72" s="154">
        <v>18.600000000000001</v>
      </c>
      <c r="I72" s="35">
        <f t="shared" si="9"/>
        <v>3.7204999999999999</v>
      </c>
      <c r="J72" s="8"/>
      <c r="K72" s="97">
        <f t="shared" si="12"/>
        <v>43</v>
      </c>
      <c r="L72" s="98">
        <f t="shared" si="13"/>
        <v>22.996400000000005</v>
      </c>
      <c r="M72" s="99">
        <f t="shared" si="10"/>
        <v>53.480000000000004</v>
      </c>
      <c r="N72" s="98">
        <f t="shared" si="14"/>
        <v>0</v>
      </c>
      <c r="O72" s="100">
        <f t="shared" si="11"/>
        <v>0</v>
      </c>
    </row>
    <row r="73" spans="1:15" s="1" customFormat="1" ht="15" customHeight="1" x14ac:dyDescent="0.25">
      <c r="A73" s="9">
        <v>5</v>
      </c>
      <c r="B73" s="151">
        <v>50230</v>
      </c>
      <c r="C73" s="146" t="s">
        <v>59</v>
      </c>
      <c r="D73" s="250">
        <v>68</v>
      </c>
      <c r="E73" s="154"/>
      <c r="F73" s="154">
        <v>32.35</v>
      </c>
      <c r="G73" s="154">
        <v>47.06</v>
      </c>
      <c r="H73" s="154">
        <v>20.59</v>
      </c>
      <c r="I73" s="35">
        <f t="shared" si="9"/>
        <v>3.8824000000000001</v>
      </c>
      <c r="J73" s="8"/>
      <c r="K73" s="97">
        <f t="shared" si="12"/>
        <v>68</v>
      </c>
      <c r="L73" s="98">
        <f t="shared" si="13"/>
        <v>46.00200000000001</v>
      </c>
      <c r="M73" s="99">
        <f t="shared" si="10"/>
        <v>67.650000000000006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151">
        <v>50340</v>
      </c>
      <c r="C74" s="146" t="s">
        <v>60</v>
      </c>
      <c r="D74" s="250">
        <v>70</v>
      </c>
      <c r="E74" s="154">
        <v>2.86</v>
      </c>
      <c r="F74" s="154">
        <v>62.86</v>
      </c>
      <c r="G74" s="154">
        <v>27.14</v>
      </c>
      <c r="H74" s="154">
        <v>7.14</v>
      </c>
      <c r="I74" s="35">
        <f t="shared" si="9"/>
        <v>3.3856000000000002</v>
      </c>
      <c r="J74" s="8"/>
      <c r="K74" s="97">
        <f t="shared" si="12"/>
        <v>70</v>
      </c>
      <c r="L74" s="98">
        <f t="shared" si="13"/>
        <v>23.995999999999999</v>
      </c>
      <c r="M74" s="99">
        <f t="shared" si="10"/>
        <v>34.28</v>
      </c>
      <c r="N74" s="98">
        <f t="shared" si="14"/>
        <v>2.0019999999999998</v>
      </c>
      <c r="O74" s="100">
        <f t="shared" si="11"/>
        <v>2.86</v>
      </c>
    </row>
    <row r="75" spans="1:15" s="1" customFormat="1" ht="15" customHeight="1" x14ac:dyDescent="0.25">
      <c r="A75" s="9">
        <v>7</v>
      </c>
      <c r="B75" s="151">
        <v>50420</v>
      </c>
      <c r="C75" s="146" t="s">
        <v>61</v>
      </c>
      <c r="D75" s="250">
        <v>46</v>
      </c>
      <c r="E75" s="154"/>
      <c r="F75" s="154">
        <v>43.48</v>
      </c>
      <c r="G75" s="154">
        <v>28.26</v>
      </c>
      <c r="H75" s="154">
        <v>28.26</v>
      </c>
      <c r="I75" s="35">
        <f t="shared" si="9"/>
        <v>3.8478000000000003</v>
      </c>
      <c r="J75" s="8"/>
      <c r="K75" s="97">
        <f t="shared" si="12"/>
        <v>46</v>
      </c>
      <c r="L75" s="98">
        <f t="shared" si="13"/>
        <v>25.999200000000002</v>
      </c>
      <c r="M75" s="99">
        <f t="shared" si="10"/>
        <v>56.52</v>
      </c>
      <c r="N75" s="98">
        <f t="shared" si="14"/>
        <v>0</v>
      </c>
      <c r="O75" s="100">
        <f t="shared" si="11"/>
        <v>0</v>
      </c>
    </row>
    <row r="76" spans="1:15" s="1" customFormat="1" ht="15" customHeight="1" x14ac:dyDescent="0.25">
      <c r="A76" s="9">
        <v>8</v>
      </c>
      <c r="B76" s="242">
        <v>50450</v>
      </c>
      <c r="C76" s="145" t="s">
        <v>62</v>
      </c>
      <c r="D76" s="250">
        <v>68</v>
      </c>
      <c r="E76" s="154">
        <v>1.47</v>
      </c>
      <c r="F76" s="154">
        <v>54.41</v>
      </c>
      <c r="G76" s="154">
        <v>39.71</v>
      </c>
      <c r="H76" s="154">
        <v>4.41</v>
      </c>
      <c r="I76" s="35">
        <f t="shared" si="9"/>
        <v>3.4706000000000001</v>
      </c>
      <c r="J76" s="8"/>
      <c r="K76" s="97">
        <f t="shared" si="12"/>
        <v>68</v>
      </c>
      <c r="L76" s="98">
        <f t="shared" si="13"/>
        <v>30.001600000000003</v>
      </c>
      <c r="M76" s="99">
        <f t="shared" si="10"/>
        <v>44.120000000000005</v>
      </c>
      <c r="N76" s="98">
        <f t="shared" si="14"/>
        <v>0.99959999999999993</v>
      </c>
      <c r="O76" s="100">
        <f t="shared" si="11"/>
        <v>1.47</v>
      </c>
    </row>
    <row r="77" spans="1:15" s="1" customFormat="1" ht="15" customHeight="1" x14ac:dyDescent="0.25">
      <c r="A77" s="9">
        <v>9</v>
      </c>
      <c r="B77" s="151">
        <v>50620</v>
      </c>
      <c r="C77" s="146" t="s">
        <v>63</v>
      </c>
      <c r="D77" s="250">
        <v>49</v>
      </c>
      <c r="E77" s="154">
        <v>2.04</v>
      </c>
      <c r="F77" s="154">
        <v>61.22</v>
      </c>
      <c r="G77" s="154">
        <v>26.53</v>
      </c>
      <c r="H77" s="154">
        <v>10.199999999999999</v>
      </c>
      <c r="I77" s="35">
        <f t="shared" si="9"/>
        <v>3.4486000000000003</v>
      </c>
      <c r="J77" s="8"/>
      <c r="K77" s="97">
        <f t="shared" si="12"/>
        <v>49</v>
      </c>
      <c r="L77" s="98">
        <f t="shared" si="13"/>
        <v>17.997700000000002</v>
      </c>
      <c r="M77" s="99">
        <f t="shared" si="10"/>
        <v>36.730000000000004</v>
      </c>
      <c r="N77" s="98">
        <f t="shared" si="14"/>
        <v>0.99960000000000004</v>
      </c>
      <c r="O77" s="100">
        <f t="shared" si="11"/>
        <v>2.04</v>
      </c>
    </row>
    <row r="78" spans="1:15" s="1" customFormat="1" ht="15" customHeight="1" x14ac:dyDescent="0.25">
      <c r="A78" s="9">
        <v>10</v>
      </c>
      <c r="B78" s="151">
        <v>50760</v>
      </c>
      <c r="C78" s="146" t="s">
        <v>64</v>
      </c>
      <c r="D78" s="250">
        <v>102</v>
      </c>
      <c r="E78" s="154"/>
      <c r="F78" s="154">
        <v>40.200000000000003</v>
      </c>
      <c r="G78" s="154">
        <v>36.270000000000003</v>
      </c>
      <c r="H78" s="154">
        <v>23.53</v>
      </c>
      <c r="I78" s="35">
        <f t="shared" si="9"/>
        <v>3.8333000000000004</v>
      </c>
      <c r="J78" s="8"/>
      <c r="K78" s="97">
        <f t="shared" si="12"/>
        <v>102</v>
      </c>
      <c r="L78" s="98">
        <f t="shared" si="13"/>
        <v>60.996000000000002</v>
      </c>
      <c r="M78" s="99">
        <f t="shared" si="10"/>
        <v>59.800000000000004</v>
      </c>
      <c r="N78" s="98">
        <f t="shared" si="14"/>
        <v>0</v>
      </c>
      <c r="O78" s="100">
        <f t="shared" si="11"/>
        <v>0</v>
      </c>
    </row>
    <row r="79" spans="1:15" s="1" customFormat="1" ht="15" customHeight="1" x14ac:dyDescent="0.25">
      <c r="A79" s="9">
        <v>11</v>
      </c>
      <c r="B79" s="151">
        <v>50780</v>
      </c>
      <c r="C79" s="146" t="s">
        <v>65</v>
      </c>
      <c r="D79" s="252">
        <v>70</v>
      </c>
      <c r="E79" s="154">
        <v>4.29</v>
      </c>
      <c r="F79" s="154">
        <v>71.42</v>
      </c>
      <c r="G79" s="154">
        <v>22.86</v>
      </c>
      <c r="H79" s="154">
        <v>1.43</v>
      </c>
      <c r="I79" s="35">
        <f t="shared" si="9"/>
        <v>3.2142999999999997</v>
      </c>
      <c r="J79" s="8"/>
      <c r="K79" s="97">
        <f t="shared" si="12"/>
        <v>70</v>
      </c>
      <c r="L79" s="98">
        <f t="shared" si="13"/>
        <v>17.003</v>
      </c>
      <c r="M79" s="99">
        <f t="shared" si="10"/>
        <v>24.29</v>
      </c>
      <c r="N79" s="114">
        <f t="shared" si="14"/>
        <v>3.0030000000000001</v>
      </c>
      <c r="O79" s="100">
        <f t="shared" si="11"/>
        <v>4.29</v>
      </c>
    </row>
    <row r="80" spans="1:15" s="1" customFormat="1" ht="15" customHeight="1" x14ac:dyDescent="0.25">
      <c r="A80" s="239">
        <v>12</v>
      </c>
      <c r="B80" s="238">
        <v>50930</v>
      </c>
      <c r="C80" s="241" t="s">
        <v>66</v>
      </c>
      <c r="D80" s="253">
        <v>67</v>
      </c>
      <c r="E80" s="154">
        <v>1.49</v>
      </c>
      <c r="F80" s="154">
        <v>47.76</v>
      </c>
      <c r="G80" s="154">
        <v>31.34</v>
      </c>
      <c r="H80" s="154">
        <v>19.399999999999999</v>
      </c>
      <c r="I80" s="35">
        <f t="shared" ref="I80:I81" si="15">(E80*2+F80*3+G80*4+H80*5)/100</f>
        <v>3.6861999999999999</v>
      </c>
      <c r="J80" s="8"/>
      <c r="K80" s="97">
        <f t="shared" si="12"/>
        <v>67</v>
      </c>
      <c r="L80" s="98">
        <f t="shared" si="13"/>
        <v>33.995799999999996</v>
      </c>
      <c r="M80" s="99">
        <f t="shared" si="10"/>
        <v>50.739999999999995</v>
      </c>
      <c r="N80" s="114">
        <f t="shared" si="14"/>
        <v>0.99829999999999997</v>
      </c>
      <c r="O80" s="100">
        <f t="shared" si="11"/>
        <v>1.49</v>
      </c>
    </row>
    <row r="81" spans="1:15" s="1" customFormat="1" ht="15" customHeight="1" x14ac:dyDescent="0.25">
      <c r="A81" s="9">
        <v>13</v>
      </c>
      <c r="B81" s="151">
        <v>51370</v>
      </c>
      <c r="C81" s="146" t="s">
        <v>67</v>
      </c>
      <c r="D81" s="251">
        <v>95</v>
      </c>
      <c r="E81" s="154"/>
      <c r="F81" s="154">
        <v>46.32</v>
      </c>
      <c r="G81" s="154">
        <v>36.840000000000003</v>
      </c>
      <c r="H81" s="154">
        <v>16.84</v>
      </c>
      <c r="I81" s="35">
        <f t="shared" si="15"/>
        <v>3.7052000000000005</v>
      </c>
      <c r="J81" s="8"/>
      <c r="K81" s="97">
        <f t="shared" si="12"/>
        <v>95</v>
      </c>
      <c r="L81" s="98">
        <f t="shared" si="13"/>
        <v>50.996000000000002</v>
      </c>
      <c r="M81" s="99">
        <f t="shared" si="10"/>
        <v>53.680000000000007</v>
      </c>
      <c r="N81" s="98">
        <f t="shared" si="14"/>
        <v>0</v>
      </c>
      <c r="O81" s="100">
        <f t="shared" si="11"/>
        <v>0</v>
      </c>
    </row>
    <row r="82" spans="1:15" s="1" customFormat="1" ht="15" customHeight="1" thickBot="1" x14ac:dyDescent="0.3">
      <c r="A82" s="9">
        <v>14</v>
      </c>
      <c r="B82" s="134">
        <v>51580</v>
      </c>
      <c r="C82" s="146" t="s">
        <v>125</v>
      </c>
      <c r="D82" s="252"/>
      <c r="E82" s="137"/>
      <c r="F82" s="137"/>
      <c r="G82" s="137"/>
      <c r="H82" s="138"/>
      <c r="I82" s="35"/>
      <c r="J82" s="8"/>
      <c r="K82" s="101"/>
      <c r="L82" s="102"/>
      <c r="M82" s="103"/>
      <c r="N82" s="177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69">
        <f>SUM(D84:D114)</f>
        <v>2806</v>
      </c>
      <c r="E83" s="30">
        <v>2.9067857142857139</v>
      </c>
      <c r="F83" s="30">
        <v>44.364999999999995</v>
      </c>
      <c r="G83" s="30">
        <v>39.386785714285715</v>
      </c>
      <c r="H83" s="30">
        <v>13.340714285714288</v>
      </c>
      <c r="I83" s="31">
        <f>AVERAGE(I84:I114)</f>
        <v>3.6315392857142861</v>
      </c>
      <c r="J83" s="8"/>
      <c r="K83" s="110">
        <f t="shared" si="12"/>
        <v>2806</v>
      </c>
      <c r="L83" s="111">
        <f>SUM(L84:L114)</f>
        <v>1579.9872000000003</v>
      </c>
      <c r="M83" s="112">
        <f t="shared" si="10"/>
        <v>52.727500000000006</v>
      </c>
      <c r="N83" s="111">
        <f>SUM(N84:N114)</f>
        <v>66.980399999999989</v>
      </c>
      <c r="O83" s="113">
        <f t="shared" si="11"/>
        <v>2.9067857142857139</v>
      </c>
    </row>
    <row r="84" spans="1:15" s="1" customFormat="1" ht="15" customHeight="1" x14ac:dyDescent="0.25">
      <c r="A84" s="11">
        <v>1</v>
      </c>
      <c r="B84" s="242">
        <v>60010</v>
      </c>
      <c r="C84" s="145" t="s">
        <v>121</v>
      </c>
      <c r="D84" s="255">
        <v>73</v>
      </c>
      <c r="E84" s="148">
        <v>2.74</v>
      </c>
      <c r="F84" s="148">
        <v>47.94</v>
      </c>
      <c r="G84" s="148">
        <v>38.36</v>
      </c>
      <c r="H84" s="148">
        <v>10.96</v>
      </c>
      <c r="I84" s="58">
        <f t="shared" ref="I84:I111" si="16">(E84*2+F84*3+G84*4+H84*5)/100</f>
        <v>3.5754000000000001</v>
      </c>
      <c r="J84" s="8"/>
      <c r="K84" s="93">
        <f t="shared" si="12"/>
        <v>73</v>
      </c>
      <c r="L84" s="94">
        <f t="shared" si="13"/>
        <v>36.003599999999999</v>
      </c>
      <c r="M84" s="95">
        <f t="shared" si="10"/>
        <v>49.32</v>
      </c>
      <c r="N84" s="94">
        <f t="shared" ref="N84:N111" si="17">O84*K84/100</f>
        <v>2.0002</v>
      </c>
      <c r="O84" s="96">
        <f t="shared" si="11"/>
        <v>2.74</v>
      </c>
    </row>
    <row r="85" spans="1:15" s="1" customFormat="1" ht="15" customHeight="1" x14ac:dyDescent="0.25">
      <c r="A85" s="9">
        <v>2</v>
      </c>
      <c r="B85" s="151">
        <v>60020</v>
      </c>
      <c r="C85" s="146" t="s">
        <v>69</v>
      </c>
      <c r="D85" s="255">
        <v>43</v>
      </c>
      <c r="E85" s="154">
        <v>2.33</v>
      </c>
      <c r="F85" s="154">
        <v>69.760000000000005</v>
      </c>
      <c r="G85" s="154">
        <v>23.26</v>
      </c>
      <c r="H85" s="154">
        <v>4.6500000000000004</v>
      </c>
      <c r="I85" s="35">
        <f t="shared" si="16"/>
        <v>3.3023000000000002</v>
      </c>
      <c r="J85" s="8"/>
      <c r="K85" s="97">
        <f t="shared" si="12"/>
        <v>43</v>
      </c>
      <c r="L85" s="98">
        <f t="shared" si="13"/>
        <v>12.001300000000001</v>
      </c>
      <c r="M85" s="99">
        <f t="shared" si="10"/>
        <v>27.910000000000004</v>
      </c>
      <c r="N85" s="98">
        <f t="shared" si="17"/>
        <v>1.0019</v>
      </c>
      <c r="O85" s="100">
        <f t="shared" si="11"/>
        <v>2.33</v>
      </c>
    </row>
    <row r="86" spans="1:15" s="1" customFormat="1" ht="15" customHeight="1" x14ac:dyDescent="0.25">
      <c r="A86" s="9">
        <v>3</v>
      </c>
      <c r="B86" s="151">
        <v>60050</v>
      </c>
      <c r="C86" s="146" t="s">
        <v>70</v>
      </c>
      <c r="D86" s="255">
        <v>99</v>
      </c>
      <c r="E86" s="154">
        <v>2.02</v>
      </c>
      <c r="F86" s="154">
        <v>46.46</v>
      </c>
      <c r="G86" s="154">
        <v>34.340000000000003</v>
      </c>
      <c r="H86" s="154">
        <v>17.170000000000002</v>
      </c>
      <c r="I86" s="35">
        <f t="shared" si="16"/>
        <v>3.6663000000000001</v>
      </c>
      <c r="J86" s="8"/>
      <c r="K86" s="97">
        <f t="shared" si="12"/>
        <v>99</v>
      </c>
      <c r="L86" s="98">
        <f t="shared" si="13"/>
        <v>50.994900000000008</v>
      </c>
      <c r="M86" s="99">
        <f t="shared" si="10"/>
        <v>51.510000000000005</v>
      </c>
      <c r="N86" s="98">
        <f t="shared" si="17"/>
        <v>1.9997999999999998</v>
      </c>
      <c r="O86" s="100">
        <f t="shared" si="11"/>
        <v>2.02</v>
      </c>
    </row>
    <row r="87" spans="1:15" s="1" customFormat="1" ht="15" customHeight="1" x14ac:dyDescent="0.25">
      <c r="A87" s="9">
        <v>4</v>
      </c>
      <c r="B87" s="151">
        <v>60070</v>
      </c>
      <c r="C87" s="146" t="s">
        <v>71</v>
      </c>
      <c r="D87" s="255">
        <v>104</v>
      </c>
      <c r="E87" s="154">
        <v>0.96</v>
      </c>
      <c r="F87" s="154">
        <v>42.31</v>
      </c>
      <c r="G87" s="154">
        <v>48.08</v>
      </c>
      <c r="H87" s="154">
        <v>8.65</v>
      </c>
      <c r="I87" s="35">
        <f t="shared" si="16"/>
        <v>3.6441999999999997</v>
      </c>
      <c r="J87" s="8"/>
      <c r="K87" s="97">
        <f t="shared" si="12"/>
        <v>104</v>
      </c>
      <c r="L87" s="98">
        <f t="shared" si="13"/>
        <v>58.999200000000002</v>
      </c>
      <c r="M87" s="99">
        <f t="shared" si="10"/>
        <v>56.73</v>
      </c>
      <c r="N87" s="98">
        <f t="shared" si="17"/>
        <v>0.99840000000000007</v>
      </c>
      <c r="O87" s="100">
        <f t="shared" si="11"/>
        <v>0.96</v>
      </c>
    </row>
    <row r="88" spans="1:15" s="1" customFormat="1" ht="15" customHeight="1" x14ac:dyDescent="0.25">
      <c r="A88" s="9">
        <v>5</v>
      </c>
      <c r="B88" s="151">
        <v>60180</v>
      </c>
      <c r="C88" s="146" t="s">
        <v>72</v>
      </c>
      <c r="D88" s="255">
        <v>113</v>
      </c>
      <c r="E88" s="154">
        <v>3.54</v>
      </c>
      <c r="F88" s="154">
        <v>39.82</v>
      </c>
      <c r="G88" s="154">
        <v>35.4</v>
      </c>
      <c r="H88" s="154">
        <v>21.24</v>
      </c>
      <c r="I88" s="35">
        <f t="shared" si="16"/>
        <v>3.7433999999999998</v>
      </c>
      <c r="J88" s="8"/>
      <c r="K88" s="97">
        <f t="shared" si="12"/>
        <v>113</v>
      </c>
      <c r="L88" s="98">
        <f t="shared" si="13"/>
        <v>64.003199999999993</v>
      </c>
      <c r="M88" s="99">
        <f t="shared" si="10"/>
        <v>56.64</v>
      </c>
      <c r="N88" s="98">
        <f t="shared" si="17"/>
        <v>4.0001999999999995</v>
      </c>
      <c r="O88" s="100">
        <f t="shared" si="11"/>
        <v>3.54</v>
      </c>
    </row>
    <row r="89" spans="1:15" s="1" customFormat="1" ht="15" customHeight="1" x14ac:dyDescent="0.25">
      <c r="A89" s="259">
        <v>6</v>
      </c>
      <c r="B89" s="151">
        <v>60240</v>
      </c>
      <c r="C89" s="146" t="s">
        <v>73</v>
      </c>
      <c r="D89" s="255">
        <v>143</v>
      </c>
      <c r="E89" s="154">
        <v>2.1</v>
      </c>
      <c r="F89" s="154">
        <v>43.35</v>
      </c>
      <c r="G89" s="154">
        <v>34.270000000000003</v>
      </c>
      <c r="H89" s="154">
        <v>20.28</v>
      </c>
      <c r="I89" s="35">
        <f t="shared" si="16"/>
        <v>3.7273000000000001</v>
      </c>
      <c r="J89" s="8"/>
      <c r="K89" s="97">
        <f t="shared" si="12"/>
        <v>143</v>
      </c>
      <c r="L89" s="98">
        <f t="shared" si="13"/>
        <v>78.006500000000003</v>
      </c>
      <c r="M89" s="99">
        <f t="shared" si="10"/>
        <v>54.550000000000004</v>
      </c>
      <c r="N89" s="114">
        <f t="shared" si="17"/>
        <v>3.0030000000000001</v>
      </c>
      <c r="O89" s="100">
        <f t="shared" si="11"/>
        <v>2.1</v>
      </c>
    </row>
    <row r="90" spans="1:15" s="1" customFormat="1" ht="15" customHeight="1" x14ac:dyDescent="0.25">
      <c r="A90" s="259">
        <v>7</v>
      </c>
      <c r="B90" s="151">
        <v>60560</v>
      </c>
      <c r="C90" s="146" t="s">
        <v>74</v>
      </c>
      <c r="D90" s="255">
        <v>45</v>
      </c>
      <c r="E90" s="154">
        <v>2.2200000000000002</v>
      </c>
      <c r="F90" s="154">
        <v>57.78</v>
      </c>
      <c r="G90" s="154">
        <v>33.33</v>
      </c>
      <c r="H90" s="154">
        <v>6.67</v>
      </c>
      <c r="I90" s="35">
        <f t="shared" si="16"/>
        <v>3.4445000000000006</v>
      </c>
      <c r="J90" s="8"/>
      <c r="K90" s="97">
        <f t="shared" si="12"/>
        <v>45</v>
      </c>
      <c r="L90" s="98">
        <f t="shared" si="13"/>
        <v>18</v>
      </c>
      <c r="M90" s="99">
        <f t="shared" si="10"/>
        <v>40</v>
      </c>
      <c r="N90" s="114">
        <f t="shared" si="17"/>
        <v>0.99900000000000011</v>
      </c>
      <c r="O90" s="100">
        <f t="shared" si="11"/>
        <v>2.2200000000000002</v>
      </c>
    </row>
    <row r="91" spans="1:15" s="1" customFormat="1" ht="15" customHeight="1" x14ac:dyDescent="0.25">
      <c r="A91" s="259">
        <v>8</v>
      </c>
      <c r="B91" s="151">
        <v>60660</v>
      </c>
      <c r="C91" s="146" t="s">
        <v>75</v>
      </c>
      <c r="D91" s="255">
        <v>23</v>
      </c>
      <c r="E91" s="154">
        <v>4.3499999999999996</v>
      </c>
      <c r="F91" s="154">
        <v>65.209999999999994</v>
      </c>
      <c r="G91" s="154">
        <v>26.09</v>
      </c>
      <c r="H91" s="154">
        <v>4.3499999999999996</v>
      </c>
      <c r="I91" s="35">
        <f t="shared" si="16"/>
        <v>3.3043999999999998</v>
      </c>
      <c r="J91" s="8"/>
      <c r="K91" s="97">
        <f t="shared" si="12"/>
        <v>23</v>
      </c>
      <c r="L91" s="98">
        <f t="shared" si="13"/>
        <v>7.001199999999999</v>
      </c>
      <c r="M91" s="99">
        <f t="shared" si="10"/>
        <v>30.439999999999998</v>
      </c>
      <c r="N91" s="114">
        <f t="shared" si="17"/>
        <v>1.0004999999999999</v>
      </c>
      <c r="O91" s="100">
        <f t="shared" si="11"/>
        <v>4.3499999999999996</v>
      </c>
    </row>
    <row r="92" spans="1:15" s="1" customFormat="1" ht="15" customHeight="1" x14ac:dyDescent="0.25">
      <c r="A92" s="259">
        <v>9</v>
      </c>
      <c r="B92" s="151">
        <v>60001</v>
      </c>
      <c r="C92" s="146" t="s">
        <v>68</v>
      </c>
      <c r="D92" s="256">
        <v>50</v>
      </c>
      <c r="E92" s="154">
        <v>6</v>
      </c>
      <c r="F92" s="154">
        <v>54</v>
      </c>
      <c r="G92" s="154">
        <v>32</v>
      </c>
      <c r="H92" s="154">
        <v>8</v>
      </c>
      <c r="I92" s="35">
        <f t="shared" si="16"/>
        <v>3.42</v>
      </c>
      <c r="J92" s="8"/>
      <c r="K92" s="97">
        <f t="shared" si="12"/>
        <v>50</v>
      </c>
      <c r="L92" s="98">
        <f t="shared" si="13"/>
        <v>20</v>
      </c>
      <c r="M92" s="99">
        <f t="shared" si="10"/>
        <v>40</v>
      </c>
      <c r="N92" s="114">
        <f t="shared" si="17"/>
        <v>3</v>
      </c>
      <c r="O92" s="100">
        <f t="shared" si="11"/>
        <v>6</v>
      </c>
    </row>
    <row r="93" spans="1:15" s="1" customFormat="1" ht="15" customHeight="1" x14ac:dyDescent="0.25">
      <c r="A93" s="259">
        <v>10</v>
      </c>
      <c r="B93" s="151">
        <v>60701</v>
      </c>
      <c r="C93" s="146" t="s">
        <v>76</v>
      </c>
      <c r="D93" s="255">
        <v>53</v>
      </c>
      <c r="E93" s="154">
        <v>13.21</v>
      </c>
      <c r="F93" s="154">
        <v>45.28</v>
      </c>
      <c r="G93" s="154">
        <v>37.74</v>
      </c>
      <c r="H93" s="154">
        <v>3.77</v>
      </c>
      <c r="I93" s="35">
        <f t="shared" si="16"/>
        <v>3.3207000000000004</v>
      </c>
      <c r="J93" s="8"/>
      <c r="K93" s="97">
        <f t="shared" si="12"/>
        <v>53</v>
      </c>
      <c r="L93" s="98">
        <f t="shared" si="13"/>
        <v>22.000300000000003</v>
      </c>
      <c r="M93" s="99">
        <f t="shared" si="10"/>
        <v>41.510000000000005</v>
      </c>
      <c r="N93" s="98">
        <f t="shared" si="17"/>
        <v>7.0012999999999996</v>
      </c>
      <c r="O93" s="100">
        <f t="shared" si="11"/>
        <v>13.21</v>
      </c>
    </row>
    <row r="94" spans="1:15" s="1" customFormat="1" ht="15" customHeight="1" x14ac:dyDescent="0.25">
      <c r="A94" s="259">
        <v>11</v>
      </c>
      <c r="B94" s="151">
        <v>60850</v>
      </c>
      <c r="C94" s="147" t="s">
        <v>77</v>
      </c>
      <c r="D94" s="255">
        <v>90</v>
      </c>
      <c r="E94" s="154">
        <v>3.33</v>
      </c>
      <c r="F94" s="154">
        <v>36.67</v>
      </c>
      <c r="G94" s="154">
        <v>43.33</v>
      </c>
      <c r="H94" s="154">
        <v>16.670000000000002</v>
      </c>
      <c r="I94" s="35">
        <f t="shared" si="16"/>
        <v>3.7334000000000005</v>
      </c>
      <c r="J94" s="8"/>
      <c r="K94" s="97">
        <f t="shared" si="12"/>
        <v>90</v>
      </c>
      <c r="L94" s="98">
        <f t="shared" si="13"/>
        <v>54</v>
      </c>
      <c r="M94" s="99">
        <f t="shared" si="10"/>
        <v>60</v>
      </c>
      <c r="N94" s="98">
        <f t="shared" si="17"/>
        <v>2.9969999999999999</v>
      </c>
      <c r="O94" s="100">
        <f t="shared" si="11"/>
        <v>3.33</v>
      </c>
    </row>
    <row r="95" spans="1:15" s="1" customFormat="1" ht="15" customHeight="1" x14ac:dyDescent="0.25">
      <c r="A95" s="259">
        <v>12</v>
      </c>
      <c r="B95" s="151">
        <v>60910</v>
      </c>
      <c r="C95" s="146" t="s">
        <v>78</v>
      </c>
      <c r="D95" s="255">
        <v>80</v>
      </c>
      <c r="E95" s="154">
        <v>1.25</v>
      </c>
      <c r="F95" s="154">
        <v>36.25</v>
      </c>
      <c r="G95" s="154">
        <v>40</v>
      </c>
      <c r="H95" s="154">
        <v>22.5</v>
      </c>
      <c r="I95" s="35">
        <f t="shared" si="16"/>
        <v>3.8374999999999999</v>
      </c>
      <c r="J95" s="8"/>
      <c r="K95" s="97">
        <f t="shared" si="12"/>
        <v>80</v>
      </c>
      <c r="L95" s="98">
        <f t="shared" si="13"/>
        <v>50</v>
      </c>
      <c r="M95" s="99">
        <f t="shared" si="10"/>
        <v>62.5</v>
      </c>
      <c r="N95" s="98">
        <f t="shared" si="17"/>
        <v>1</v>
      </c>
      <c r="O95" s="100">
        <f t="shared" si="11"/>
        <v>1.25</v>
      </c>
    </row>
    <row r="96" spans="1:15" s="1" customFormat="1" ht="15" customHeight="1" x14ac:dyDescent="0.25">
      <c r="A96" s="259">
        <v>13</v>
      </c>
      <c r="B96" s="151">
        <v>60980</v>
      </c>
      <c r="C96" s="146" t="s">
        <v>79</v>
      </c>
      <c r="D96" s="255">
        <v>72</v>
      </c>
      <c r="E96" s="154"/>
      <c r="F96" s="154">
        <v>26.39</v>
      </c>
      <c r="G96" s="154">
        <v>52.78</v>
      </c>
      <c r="H96" s="154">
        <v>20.83</v>
      </c>
      <c r="I96" s="35">
        <f t="shared" si="16"/>
        <v>3.9443999999999999</v>
      </c>
      <c r="J96" s="8"/>
      <c r="K96" s="97">
        <f t="shared" si="12"/>
        <v>72</v>
      </c>
      <c r="L96" s="98">
        <f t="shared" si="13"/>
        <v>52.999200000000002</v>
      </c>
      <c r="M96" s="99">
        <f t="shared" si="10"/>
        <v>73.61</v>
      </c>
      <c r="N96" s="98">
        <f t="shared" si="17"/>
        <v>0</v>
      </c>
      <c r="O96" s="100">
        <f t="shared" si="11"/>
        <v>0</v>
      </c>
    </row>
    <row r="97" spans="1:15" s="1" customFormat="1" ht="15" customHeight="1" x14ac:dyDescent="0.25">
      <c r="A97" s="259">
        <v>14</v>
      </c>
      <c r="B97" s="151">
        <v>61080</v>
      </c>
      <c r="C97" s="146" t="s">
        <v>80</v>
      </c>
      <c r="D97" s="255">
        <v>101</v>
      </c>
      <c r="E97" s="154">
        <v>5.94</v>
      </c>
      <c r="F97" s="154">
        <v>45.54</v>
      </c>
      <c r="G97" s="154">
        <v>31.68</v>
      </c>
      <c r="H97" s="154">
        <v>16.829999999999998</v>
      </c>
      <c r="I97" s="35">
        <f t="shared" si="16"/>
        <v>3.5937000000000001</v>
      </c>
      <c r="J97" s="8"/>
      <c r="K97" s="97">
        <f t="shared" si="12"/>
        <v>101</v>
      </c>
      <c r="L97" s="98">
        <f t="shared" si="13"/>
        <v>48.995100000000001</v>
      </c>
      <c r="M97" s="99">
        <f t="shared" si="10"/>
        <v>48.51</v>
      </c>
      <c r="N97" s="98">
        <f t="shared" si="17"/>
        <v>5.9994000000000005</v>
      </c>
      <c r="O97" s="100">
        <f t="shared" si="11"/>
        <v>5.94</v>
      </c>
    </row>
    <row r="98" spans="1:15" s="1" customFormat="1" ht="15" customHeight="1" x14ac:dyDescent="0.25">
      <c r="A98" s="259">
        <v>15</v>
      </c>
      <c r="B98" s="151">
        <v>61150</v>
      </c>
      <c r="C98" s="146" t="s">
        <v>81</v>
      </c>
      <c r="D98" s="255">
        <v>81</v>
      </c>
      <c r="E98" s="154">
        <v>3.7</v>
      </c>
      <c r="F98" s="154">
        <v>44.44</v>
      </c>
      <c r="G98" s="154">
        <v>40.74</v>
      </c>
      <c r="H98" s="154">
        <v>11.11</v>
      </c>
      <c r="I98" s="35">
        <f t="shared" si="16"/>
        <v>3.5923000000000003</v>
      </c>
      <c r="J98" s="8"/>
      <c r="K98" s="97">
        <f t="shared" si="12"/>
        <v>81</v>
      </c>
      <c r="L98" s="98">
        <f t="shared" si="13"/>
        <v>41.998500000000007</v>
      </c>
      <c r="M98" s="99">
        <f t="shared" si="10"/>
        <v>51.85</v>
      </c>
      <c r="N98" s="98">
        <f t="shared" si="17"/>
        <v>2.9969999999999999</v>
      </c>
      <c r="O98" s="100">
        <f t="shared" si="11"/>
        <v>3.7</v>
      </c>
    </row>
    <row r="99" spans="1:15" s="1" customFormat="1" ht="15" customHeight="1" x14ac:dyDescent="0.25">
      <c r="A99" s="259">
        <v>16</v>
      </c>
      <c r="B99" s="151">
        <v>61210</v>
      </c>
      <c r="C99" s="146" t="s">
        <v>82</v>
      </c>
      <c r="D99" s="255">
        <v>51</v>
      </c>
      <c r="E99" s="154"/>
      <c r="F99" s="154">
        <v>54.9</v>
      </c>
      <c r="G99" s="154">
        <v>35.29</v>
      </c>
      <c r="H99" s="154">
        <v>9.8000000000000007</v>
      </c>
      <c r="I99" s="35">
        <f t="shared" si="16"/>
        <v>3.5486</v>
      </c>
      <c r="J99" s="8"/>
      <c r="K99" s="97">
        <f t="shared" si="12"/>
        <v>51</v>
      </c>
      <c r="L99" s="98">
        <f t="shared" si="13"/>
        <v>22.995900000000002</v>
      </c>
      <c r="M99" s="99">
        <f t="shared" si="10"/>
        <v>45.09</v>
      </c>
      <c r="N99" s="98">
        <f t="shared" si="17"/>
        <v>0</v>
      </c>
      <c r="O99" s="100">
        <f t="shared" si="11"/>
        <v>0</v>
      </c>
    </row>
    <row r="100" spans="1:15" s="1" customFormat="1" ht="15" customHeight="1" x14ac:dyDescent="0.25">
      <c r="A100" s="259">
        <v>17</v>
      </c>
      <c r="B100" s="151">
        <v>61290</v>
      </c>
      <c r="C100" s="146" t="s">
        <v>83</v>
      </c>
      <c r="D100" s="255">
        <v>72</v>
      </c>
      <c r="E100" s="154">
        <v>9.7200000000000006</v>
      </c>
      <c r="F100" s="154">
        <v>44.44</v>
      </c>
      <c r="G100" s="154">
        <v>40.28</v>
      </c>
      <c r="H100" s="154">
        <v>5.56</v>
      </c>
      <c r="I100" s="35">
        <f t="shared" si="16"/>
        <v>3.4168000000000003</v>
      </c>
      <c r="J100" s="8"/>
      <c r="K100" s="97">
        <f t="shared" si="12"/>
        <v>72</v>
      </c>
      <c r="L100" s="98">
        <f t="shared" si="13"/>
        <v>33.004800000000003</v>
      </c>
      <c r="M100" s="99">
        <f t="shared" si="10"/>
        <v>45.84</v>
      </c>
      <c r="N100" s="98">
        <f t="shared" si="17"/>
        <v>6.9984000000000002</v>
      </c>
      <c r="O100" s="100">
        <f t="shared" si="11"/>
        <v>9.7200000000000006</v>
      </c>
    </row>
    <row r="101" spans="1:15" s="1" customFormat="1" ht="15" customHeight="1" x14ac:dyDescent="0.25">
      <c r="A101" s="240">
        <v>18</v>
      </c>
      <c r="B101" s="151">
        <v>61340</v>
      </c>
      <c r="C101" s="146" t="s">
        <v>84</v>
      </c>
      <c r="D101" s="255">
        <v>100</v>
      </c>
      <c r="E101" s="154">
        <v>4</v>
      </c>
      <c r="F101" s="154">
        <v>52</v>
      </c>
      <c r="G101" s="154">
        <v>40</v>
      </c>
      <c r="H101" s="154">
        <v>4</v>
      </c>
      <c r="I101" s="35">
        <f t="shared" si="16"/>
        <v>3.44</v>
      </c>
      <c r="J101" s="8"/>
      <c r="K101" s="97">
        <f t="shared" si="12"/>
        <v>100</v>
      </c>
      <c r="L101" s="98">
        <f t="shared" si="13"/>
        <v>44</v>
      </c>
      <c r="M101" s="99">
        <f t="shared" si="10"/>
        <v>44</v>
      </c>
      <c r="N101" s="98">
        <f t="shared" si="17"/>
        <v>4</v>
      </c>
      <c r="O101" s="100">
        <f t="shared" si="11"/>
        <v>4</v>
      </c>
    </row>
    <row r="102" spans="1:15" s="1" customFormat="1" ht="15" customHeight="1" x14ac:dyDescent="0.25">
      <c r="A102" s="259">
        <v>19</v>
      </c>
      <c r="B102" s="151">
        <v>61390</v>
      </c>
      <c r="C102" s="146" t="s">
        <v>85</v>
      </c>
      <c r="D102" s="255">
        <v>85</v>
      </c>
      <c r="E102" s="154">
        <v>2.35</v>
      </c>
      <c r="F102" s="154">
        <v>38.82</v>
      </c>
      <c r="G102" s="154">
        <v>44.71</v>
      </c>
      <c r="H102" s="154">
        <v>14.12</v>
      </c>
      <c r="I102" s="35">
        <f t="shared" si="16"/>
        <v>3.7060000000000004</v>
      </c>
      <c r="J102" s="8"/>
      <c r="K102" s="97">
        <f t="shared" si="12"/>
        <v>85</v>
      </c>
      <c r="L102" s="98">
        <f t="shared" si="13"/>
        <v>50.005500000000005</v>
      </c>
      <c r="M102" s="99">
        <f t="shared" si="10"/>
        <v>58.83</v>
      </c>
      <c r="N102" s="98">
        <f t="shared" si="17"/>
        <v>1.9975000000000001</v>
      </c>
      <c r="O102" s="100">
        <f t="shared" si="11"/>
        <v>2.35</v>
      </c>
    </row>
    <row r="103" spans="1:15" s="1" customFormat="1" ht="15" customHeight="1" x14ac:dyDescent="0.25">
      <c r="A103" s="259">
        <v>20</v>
      </c>
      <c r="B103" s="151">
        <v>61410</v>
      </c>
      <c r="C103" s="146" t="s">
        <v>86</v>
      </c>
      <c r="D103" s="255">
        <v>97</v>
      </c>
      <c r="E103" s="154">
        <v>2.06</v>
      </c>
      <c r="F103" s="154">
        <v>40.200000000000003</v>
      </c>
      <c r="G103" s="154">
        <v>39.18</v>
      </c>
      <c r="H103" s="154">
        <v>18.559999999999999</v>
      </c>
      <c r="I103" s="35">
        <f t="shared" si="16"/>
        <v>3.7423999999999999</v>
      </c>
      <c r="J103" s="8"/>
      <c r="K103" s="97">
        <f t="shared" si="12"/>
        <v>97</v>
      </c>
      <c r="L103" s="98">
        <f t="shared" si="13"/>
        <v>56.007799999999996</v>
      </c>
      <c r="M103" s="99">
        <f t="shared" si="10"/>
        <v>57.739999999999995</v>
      </c>
      <c r="N103" s="98">
        <f t="shared" si="17"/>
        <v>1.9982</v>
      </c>
      <c r="O103" s="100">
        <f t="shared" si="11"/>
        <v>2.06</v>
      </c>
    </row>
    <row r="104" spans="1:15" s="1" customFormat="1" ht="15" customHeight="1" x14ac:dyDescent="0.25">
      <c r="A104" s="259">
        <v>21</v>
      </c>
      <c r="B104" s="151">
        <v>61430</v>
      </c>
      <c r="C104" s="146" t="s">
        <v>106</v>
      </c>
      <c r="D104" s="255">
        <v>222</v>
      </c>
      <c r="E104" s="154">
        <v>1.8</v>
      </c>
      <c r="F104" s="154">
        <v>34.68</v>
      </c>
      <c r="G104" s="154">
        <v>50.9</v>
      </c>
      <c r="H104" s="154">
        <v>12.61</v>
      </c>
      <c r="I104" s="35">
        <f t="shared" si="16"/>
        <v>3.7429000000000001</v>
      </c>
      <c r="J104" s="8"/>
      <c r="K104" s="97">
        <f t="shared" si="12"/>
        <v>222</v>
      </c>
      <c r="L104" s="98">
        <f t="shared" si="13"/>
        <v>140.9922</v>
      </c>
      <c r="M104" s="99">
        <f t="shared" si="10"/>
        <v>63.51</v>
      </c>
      <c r="N104" s="98">
        <f t="shared" si="17"/>
        <v>3.9960000000000004</v>
      </c>
      <c r="O104" s="100">
        <f t="shared" si="11"/>
        <v>1.8</v>
      </c>
    </row>
    <row r="105" spans="1:15" s="1" customFormat="1" ht="15" customHeight="1" x14ac:dyDescent="0.25">
      <c r="A105" s="259">
        <v>22</v>
      </c>
      <c r="B105" s="151">
        <v>61440</v>
      </c>
      <c r="C105" s="146" t="s">
        <v>87</v>
      </c>
      <c r="D105" s="255">
        <v>143</v>
      </c>
      <c r="E105" s="154">
        <v>0.7</v>
      </c>
      <c r="F105" s="154">
        <v>48.95</v>
      </c>
      <c r="G105" s="154">
        <v>36.36</v>
      </c>
      <c r="H105" s="154">
        <v>13.99</v>
      </c>
      <c r="I105" s="35">
        <f t="shared" si="16"/>
        <v>3.6364000000000005</v>
      </c>
      <c r="J105" s="8"/>
      <c r="K105" s="97">
        <f t="shared" si="12"/>
        <v>143</v>
      </c>
      <c r="L105" s="98">
        <f t="shared" si="13"/>
        <v>72.000500000000002</v>
      </c>
      <c r="M105" s="99">
        <f t="shared" si="10"/>
        <v>50.35</v>
      </c>
      <c r="N105" s="98">
        <f t="shared" si="17"/>
        <v>1.0009999999999999</v>
      </c>
      <c r="O105" s="100">
        <f t="shared" si="11"/>
        <v>0.7</v>
      </c>
    </row>
    <row r="106" spans="1:15" s="1" customFormat="1" ht="15" customHeight="1" x14ac:dyDescent="0.25">
      <c r="A106" s="259">
        <v>23</v>
      </c>
      <c r="B106" s="151">
        <v>61450</v>
      </c>
      <c r="C106" s="146" t="s">
        <v>105</v>
      </c>
      <c r="D106" s="255">
        <v>108</v>
      </c>
      <c r="E106" s="154">
        <v>1.85</v>
      </c>
      <c r="F106" s="154">
        <v>41.67</v>
      </c>
      <c r="G106" s="154">
        <v>42.59</v>
      </c>
      <c r="H106" s="154">
        <v>13.89</v>
      </c>
      <c r="I106" s="35">
        <f t="shared" si="16"/>
        <v>3.6852000000000005</v>
      </c>
      <c r="J106" s="8"/>
      <c r="K106" s="97">
        <f t="shared" si="12"/>
        <v>108</v>
      </c>
      <c r="L106" s="98">
        <f t="shared" si="13"/>
        <v>60.998400000000004</v>
      </c>
      <c r="M106" s="99">
        <f t="shared" si="10"/>
        <v>56.480000000000004</v>
      </c>
      <c r="N106" s="98">
        <f t="shared" si="17"/>
        <v>1.9980000000000002</v>
      </c>
      <c r="O106" s="100">
        <f t="shared" si="11"/>
        <v>1.85</v>
      </c>
    </row>
    <row r="107" spans="1:15" s="1" customFormat="1" ht="15" customHeight="1" x14ac:dyDescent="0.25">
      <c r="A107" s="259">
        <v>24</v>
      </c>
      <c r="B107" s="151">
        <v>61470</v>
      </c>
      <c r="C107" s="146" t="s">
        <v>88</v>
      </c>
      <c r="D107" s="255">
        <v>75</v>
      </c>
      <c r="E107" s="154">
        <v>2.67</v>
      </c>
      <c r="F107" s="154">
        <v>49.33</v>
      </c>
      <c r="G107" s="154">
        <v>40</v>
      </c>
      <c r="H107" s="154">
        <v>8</v>
      </c>
      <c r="I107" s="35">
        <f t="shared" si="16"/>
        <v>3.5333000000000006</v>
      </c>
      <c r="J107" s="8"/>
      <c r="K107" s="97">
        <f t="shared" si="12"/>
        <v>75</v>
      </c>
      <c r="L107" s="98">
        <f t="shared" si="13"/>
        <v>36</v>
      </c>
      <c r="M107" s="99">
        <f t="shared" si="10"/>
        <v>48</v>
      </c>
      <c r="N107" s="98">
        <f t="shared" si="17"/>
        <v>2.0024999999999999</v>
      </c>
      <c r="O107" s="100">
        <f t="shared" si="11"/>
        <v>2.67</v>
      </c>
    </row>
    <row r="108" spans="1:15" s="1" customFormat="1" ht="15" customHeight="1" x14ac:dyDescent="0.25">
      <c r="A108" s="259">
        <v>25</v>
      </c>
      <c r="B108" s="151">
        <v>61490</v>
      </c>
      <c r="C108" s="146" t="s">
        <v>107</v>
      </c>
      <c r="D108" s="255">
        <v>177</v>
      </c>
      <c r="E108" s="154">
        <v>0.56000000000000005</v>
      </c>
      <c r="F108" s="154">
        <v>33.33</v>
      </c>
      <c r="G108" s="154">
        <v>38.42</v>
      </c>
      <c r="H108" s="154">
        <v>27.68</v>
      </c>
      <c r="I108" s="35">
        <f t="shared" si="16"/>
        <v>3.9319000000000006</v>
      </c>
      <c r="J108" s="8"/>
      <c r="K108" s="97">
        <f t="shared" si="12"/>
        <v>177</v>
      </c>
      <c r="L108" s="98">
        <f t="shared" si="13"/>
        <v>116.99699999999999</v>
      </c>
      <c r="M108" s="99">
        <f t="shared" si="10"/>
        <v>66.099999999999994</v>
      </c>
      <c r="N108" s="98">
        <f t="shared" si="17"/>
        <v>0.99120000000000008</v>
      </c>
      <c r="O108" s="100">
        <f t="shared" si="11"/>
        <v>0.56000000000000005</v>
      </c>
    </row>
    <row r="109" spans="1:15" s="1" customFormat="1" ht="15" customHeight="1" x14ac:dyDescent="0.25">
      <c r="A109" s="259">
        <v>26</v>
      </c>
      <c r="B109" s="151">
        <v>61500</v>
      </c>
      <c r="C109" s="146" t="s">
        <v>108</v>
      </c>
      <c r="D109" s="255">
        <v>201</v>
      </c>
      <c r="E109" s="154">
        <v>1.99</v>
      </c>
      <c r="F109" s="154">
        <v>30.85</v>
      </c>
      <c r="G109" s="154">
        <v>49.75</v>
      </c>
      <c r="H109" s="154">
        <v>17.41</v>
      </c>
      <c r="I109" s="35">
        <f t="shared" si="16"/>
        <v>3.8258000000000005</v>
      </c>
      <c r="J109" s="8"/>
      <c r="K109" s="97">
        <f t="shared" si="12"/>
        <v>201</v>
      </c>
      <c r="L109" s="98">
        <f t="shared" si="13"/>
        <v>134.99160000000001</v>
      </c>
      <c r="M109" s="99">
        <f t="shared" si="10"/>
        <v>67.16</v>
      </c>
      <c r="N109" s="98">
        <f t="shared" si="17"/>
        <v>3.9999000000000002</v>
      </c>
      <c r="O109" s="100">
        <f t="shared" si="11"/>
        <v>1.99</v>
      </c>
    </row>
    <row r="110" spans="1:15" s="1" customFormat="1" ht="15" customHeight="1" x14ac:dyDescent="0.25">
      <c r="A110" s="259">
        <v>27</v>
      </c>
      <c r="B110" s="151">
        <v>61510</v>
      </c>
      <c r="C110" s="146" t="s">
        <v>89</v>
      </c>
      <c r="D110" s="255">
        <v>175</v>
      </c>
      <c r="E110" s="83"/>
      <c r="F110" s="83">
        <v>32.57</v>
      </c>
      <c r="G110" s="83">
        <v>48.57</v>
      </c>
      <c r="H110" s="84">
        <v>18.86</v>
      </c>
      <c r="I110" s="35">
        <f t="shared" si="16"/>
        <v>3.8629000000000002</v>
      </c>
      <c r="J110" s="8"/>
      <c r="K110" s="97">
        <f t="shared" si="12"/>
        <v>175</v>
      </c>
      <c r="L110" s="98">
        <f t="shared" si="13"/>
        <v>118.00250000000001</v>
      </c>
      <c r="M110" s="99">
        <f t="shared" si="10"/>
        <v>67.430000000000007</v>
      </c>
      <c r="N110" s="98">
        <f t="shared" si="17"/>
        <v>0</v>
      </c>
      <c r="O110" s="100">
        <f t="shared" si="11"/>
        <v>0</v>
      </c>
    </row>
    <row r="111" spans="1:15" s="1" customFormat="1" ht="15" customHeight="1" x14ac:dyDescent="0.25">
      <c r="A111" s="261">
        <v>28</v>
      </c>
      <c r="B111" s="242">
        <v>61520</v>
      </c>
      <c r="C111" s="146" t="s">
        <v>109</v>
      </c>
      <c r="D111" s="229">
        <v>130</v>
      </c>
      <c r="E111" s="85"/>
      <c r="F111" s="85">
        <v>39.229999999999997</v>
      </c>
      <c r="G111" s="85">
        <v>45.38</v>
      </c>
      <c r="H111" s="85">
        <v>15.38</v>
      </c>
      <c r="I111" s="35">
        <f t="shared" si="16"/>
        <v>3.7611000000000003</v>
      </c>
      <c r="J111" s="8"/>
      <c r="K111" s="97">
        <f t="shared" si="12"/>
        <v>130</v>
      </c>
      <c r="L111" s="98">
        <f t="shared" si="13"/>
        <v>78.988000000000014</v>
      </c>
      <c r="M111" s="99">
        <f t="shared" si="10"/>
        <v>60.760000000000005</v>
      </c>
      <c r="N111" s="98">
        <f t="shared" si="17"/>
        <v>0</v>
      </c>
      <c r="O111" s="100">
        <f t="shared" si="11"/>
        <v>0</v>
      </c>
    </row>
    <row r="112" spans="1:15" s="1" customFormat="1" ht="15" customHeight="1" x14ac:dyDescent="0.25">
      <c r="A112" s="261">
        <v>29</v>
      </c>
      <c r="B112" s="242">
        <v>61540</v>
      </c>
      <c r="C112" s="145" t="s">
        <v>103</v>
      </c>
      <c r="D112" s="342"/>
      <c r="E112" s="85"/>
      <c r="F112" s="85"/>
      <c r="G112" s="85"/>
      <c r="H112" s="8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261">
        <v>30</v>
      </c>
      <c r="B113" s="242">
        <v>61560</v>
      </c>
      <c r="C113" s="145" t="s">
        <v>113</v>
      </c>
      <c r="D113" s="263"/>
      <c r="E113" s="343"/>
      <c r="F113" s="85"/>
      <c r="G113" s="85"/>
      <c r="H113" s="8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61">
        <v>31</v>
      </c>
      <c r="B114" s="151">
        <v>61570</v>
      </c>
      <c r="C114" s="145" t="s">
        <v>122</v>
      </c>
      <c r="D114" s="170"/>
      <c r="E114" s="154"/>
      <c r="F114" s="154"/>
      <c r="G114" s="154"/>
      <c r="H114" s="154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69">
        <f>SUM(D116:D124)</f>
        <v>698</v>
      </c>
      <c r="E115" s="30">
        <v>4.1637499999999994</v>
      </c>
      <c r="F115" s="30">
        <v>32.982500000000002</v>
      </c>
      <c r="G115" s="30">
        <v>45.069999999999993</v>
      </c>
      <c r="H115" s="30">
        <v>17.781250000000004</v>
      </c>
      <c r="I115" s="31">
        <f>AVERAGE(I116:I124)</f>
        <v>3.7646124999999997</v>
      </c>
      <c r="J115" s="8"/>
      <c r="K115" s="110">
        <f t="shared" si="12"/>
        <v>698</v>
      </c>
      <c r="L115" s="111">
        <f>SUM(L116:L124)</f>
        <v>459.98</v>
      </c>
      <c r="M115" s="112">
        <f t="shared" si="10"/>
        <v>62.851249999999993</v>
      </c>
      <c r="N115" s="111">
        <f>SUM(N116:N124)</f>
        <v>23.011099999999999</v>
      </c>
      <c r="O115" s="113">
        <f t="shared" si="11"/>
        <v>4.1637499999999994</v>
      </c>
    </row>
    <row r="116" spans="1:15" s="1" customFormat="1" ht="15" customHeight="1" x14ac:dyDescent="0.25">
      <c r="A116" s="7">
        <v>1</v>
      </c>
      <c r="B116" s="159">
        <v>70020</v>
      </c>
      <c r="C116" s="155" t="s">
        <v>90</v>
      </c>
      <c r="D116" s="262">
        <v>92</v>
      </c>
      <c r="E116" s="161">
        <v>1.0900000000000001</v>
      </c>
      <c r="F116" s="161">
        <v>13.04</v>
      </c>
      <c r="G116" s="161">
        <v>55.43</v>
      </c>
      <c r="H116" s="161">
        <v>30.43</v>
      </c>
      <c r="I116" s="34">
        <f t="shared" ref="I116:I120" si="18">(E116*2+F116*3+G116*4+H116*5)/100</f>
        <v>4.1516999999999999</v>
      </c>
      <c r="J116" s="8"/>
      <c r="K116" s="93">
        <f t="shared" si="12"/>
        <v>92</v>
      </c>
      <c r="L116" s="94">
        <f t="shared" si="13"/>
        <v>78.991199999999992</v>
      </c>
      <c r="M116" s="95">
        <f t="shared" si="10"/>
        <v>85.86</v>
      </c>
      <c r="N116" s="94">
        <f t="shared" ref="N116:N123" si="19">O116*K116/100</f>
        <v>1.0027999999999999</v>
      </c>
      <c r="O116" s="96">
        <f t="shared" si="11"/>
        <v>1.0900000000000001</v>
      </c>
    </row>
    <row r="117" spans="1:15" s="1" customFormat="1" ht="15" customHeight="1" x14ac:dyDescent="0.25">
      <c r="A117" s="259">
        <v>2</v>
      </c>
      <c r="B117" s="151">
        <v>70110</v>
      </c>
      <c r="C117" s="156" t="s">
        <v>93</v>
      </c>
      <c r="D117" s="263">
        <v>77</v>
      </c>
      <c r="E117" s="154"/>
      <c r="F117" s="154">
        <v>29.87</v>
      </c>
      <c r="G117" s="154">
        <v>51.95</v>
      </c>
      <c r="H117" s="154">
        <v>18.18</v>
      </c>
      <c r="I117" s="35">
        <f t="shared" si="18"/>
        <v>3.8831000000000007</v>
      </c>
      <c r="J117" s="8"/>
      <c r="K117" s="97">
        <f t="shared" si="12"/>
        <v>77</v>
      </c>
      <c r="L117" s="98">
        <f t="shared" si="13"/>
        <v>54.000099999999996</v>
      </c>
      <c r="M117" s="99">
        <f t="shared" si="10"/>
        <v>70.13</v>
      </c>
      <c r="N117" s="98">
        <f t="shared" si="19"/>
        <v>0</v>
      </c>
      <c r="O117" s="100">
        <f t="shared" si="11"/>
        <v>0</v>
      </c>
    </row>
    <row r="118" spans="1:15" s="1" customFormat="1" ht="15" customHeight="1" x14ac:dyDescent="0.25">
      <c r="A118" s="259">
        <v>3</v>
      </c>
      <c r="B118" s="151">
        <v>70021</v>
      </c>
      <c r="C118" s="156" t="s">
        <v>91</v>
      </c>
      <c r="D118" s="263">
        <v>98</v>
      </c>
      <c r="E118" s="154"/>
      <c r="F118" s="154">
        <v>19.39</v>
      </c>
      <c r="G118" s="154">
        <v>58.16</v>
      </c>
      <c r="H118" s="154">
        <v>22.45</v>
      </c>
      <c r="I118" s="35">
        <f t="shared" si="18"/>
        <v>4.0305999999999997</v>
      </c>
      <c r="J118" s="8"/>
      <c r="K118" s="97">
        <f t="shared" si="12"/>
        <v>98</v>
      </c>
      <c r="L118" s="98">
        <f t="shared" si="13"/>
        <v>78.997799999999998</v>
      </c>
      <c r="M118" s="99">
        <f t="shared" si="10"/>
        <v>80.61</v>
      </c>
      <c r="N118" s="98">
        <f t="shared" si="19"/>
        <v>0</v>
      </c>
      <c r="O118" s="100">
        <f t="shared" si="11"/>
        <v>0</v>
      </c>
    </row>
    <row r="119" spans="1:15" s="1" customFormat="1" ht="15" customHeight="1" x14ac:dyDescent="0.25">
      <c r="A119" s="259">
        <v>4</v>
      </c>
      <c r="B119" s="151">
        <v>70040</v>
      </c>
      <c r="C119" s="156" t="s">
        <v>92</v>
      </c>
      <c r="D119" s="263">
        <v>46</v>
      </c>
      <c r="E119" s="154"/>
      <c r="F119" s="154">
        <v>52.17</v>
      </c>
      <c r="G119" s="154">
        <v>45.65</v>
      </c>
      <c r="H119" s="154">
        <v>2.17</v>
      </c>
      <c r="I119" s="35">
        <f t="shared" si="18"/>
        <v>3.4996000000000005</v>
      </c>
      <c r="J119" s="8"/>
      <c r="K119" s="97">
        <f t="shared" si="12"/>
        <v>46</v>
      </c>
      <c r="L119" s="98">
        <f t="shared" si="13"/>
        <v>21.997199999999999</v>
      </c>
      <c r="M119" s="99">
        <f t="shared" si="10"/>
        <v>47.82</v>
      </c>
      <c r="N119" s="98">
        <f t="shared" si="19"/>
        <v>0</v>
      </c>
      <c r="O119" s="100">
        <f t="shared" si="11"/>
        <v>0</v>
      </c>
    </row>
    <row r="120" spans="1:15" s="1" customFormat="1" ht="15" customHeight="1" x14ac:dyDescent="0.25">
      <c r="A120" s="259">
        <v>5</v>
      </c>
      <c r="B120" s="151">
        <v>70100</v>
      </c>
      <c r="C120" s="156" t="s">
        <v>123</v>
      </c>
      <c r="D120" s="263">
        <v>107</v>
      </c>
      <c r="E120" s="154"/>
      <c r="F120" s="154">
        <v>13.08</v>
      </c>
      <c r="G120" s="154">
        <v>50.47</v>
      </c>
      <c r="H120" s="154">
        <v>36.450000000000003</v>
      </c>
      <c r="I120" s="35">
        <f t="shared" si="18"/>
        <v>4.2336999999999998</v>
      </c>
      <c r="J120" s="8"/>
      <c r="K120" s="97">
        <f t="shared" si="12"/>
        <v>107</v>
      </c>
      <c r="L120" s="98">
        <f t="shared" si="13"/>
        <v>93.004400000000004</v>
      </c>
      <c r="M120" s="99">
        <f t="shared" si="10"/>
        <v>86.92</v>
      </c>
      <c r="N120" s="98">
        <f t="shared" si="19"/>
        <v>0</v>
      </c>
      <c r="O120" s="100">
        <f t="shared" si="11"/>
        <v>0</v>
      </c>
    </row>
    <row r="121" spans="1:15" s="1" customFormat="1" ht="15" customHeight="1" x14ac:dyDescent="0.25">
      <c r="A121" s="259">
        <v>6</v>
      </c>
      <c r="B121" s="257">
        <v>70270</v>
      </c>
      <c r="C121" s="258" t="s">
        <v>94</v>
      </c>
      <c r="D121" s="263">
        <v>78</v>
      </c>
      <c r="E121" s="154">
        <v>5.13</v>
      </c>
      <c r="F121" s="154">
        <v>30.77</v>
      </c>
      <c r="G121" s="154">
        <v>46.15</v>
      </c>
      <c r="H121" s="154">
        <v>17.95</v>
      </c>
      <c r="I121" s="35">
        <f t="shared" ref="I121:I123" si="20">(E121*2+F121*3+G121*4+H121*5)/100</f>
        <v>3.7692000000000001</v>
      </c>
      <c r="J121" s="8"/>
      <c r="K121" s="97">
        <f t="shared" si="12"/>
        <v>78</v>
      </c>
      <c r="L121" s="98">
        <f t="shared" si="13"/>
        <v>49.99799999999999</v>
      </c>
      <c r="M121" s="99">
        <f t="shared" si="10"/>
        <v>64.099999999999994</v>
      </c>
      <c r="N121" s="98">
        <f t="shared" si="19"/>
        <v>4.0014000000000003</v>
      </c>
      <c r="O121" s="100">
        <f t="shared" si="11"/>
        <v>5.13</v>
      </c>
    </row>
    <row r="122" spans="1:15" s="1" customFormat="1" ht="15" customHeight="1" x14ac:dyDescent="0.25">
      <c r="A122" s="259">
        <v>7</v>
      </c>
      <c r="B122" s="152">
        <v>70510</v>
      </c>
      <c r="C122" s="156" t="s">
        <v>95</v>
      </c>
      <c r="D122" s="265">
        <v>49</v>
      </c>
      <c r="E122" s="154">
        <v>22.45</v>
      </c>
      <c r="F122" s="154">
        <v>59.18</v>
      </c>
      <c r="G122" s="154">
        <v>16.329999999999998</v>
      </c>
      <c r="H122" s="154">
        <v>2.04</v>
      </c>
      <c r="I122" s="35">
        <f t="shared" si="20"/>
        <v>2.9795999999999996</v>
      </c>
      <c r="J122" s="8"/>
      <c r="K122" s="97">
        <f t="shared" si="12"/>
        <v>49</v>
      </c>
      <c r="L122" s="98">
        <f t="shared" si="13"/>
        <v>9.0012999999999987</v>
      </c>
      <c r="M122" s="99">
        <f t="shared" si="10"/>
        <v>18.369999999999997</v>
      </c>
      <c r="N122" s="98">
        <f t="shared" si="19"/>
        <v>11.000499999999999</v>
      </c>
      <c r="O122" s="105">
        <f t="shared" si="11"/>
        <v>22.45</v>
      </c>
    </row>
    <row r="123" spans="1:15" s="1" customFormat="1" ht="15" customHeight="1" x14ac:dyDescent="0.25">
      <c r="A123" s="261">
        <v>8</v>
      </c>
      <c r="B123" s="152">
        <v>10880</v>
      </c>
      <c r="C123" s="156" t="s">
        <v>112</v>
      </c>
      <c r="D123" s="263">
        <v>151</v>
      </c>
      <c r="E123" s="154">
        <v>4.6399999999999997</v>
      </c>
      <c r="F123" s="154">
        <v>46.36</v>
      </c>
      <c r="G123" s="154">
        <v>36.42</v>
      </c>
      <c r="H123" s="154">
        <v>12.58</v>
      </c>
      <c r="I123" s="35">
        <f t="shared" si="20"/>
        <v>3.5693999999999995</v>
      </c>
      <c r="J123" s="8"/>
      <c r="K123" s="97">
        <f t="shared" si="12"/>
        <v>151</v>
      </c>
      <c r="L123" s="98">
        <f t="shared" si="13"/>
        <v>73.989999999999995</v>
      </c>
      <c r="M123" s="99">
        <f t="shared" si="10"/>
        <v>49</v>
      </c>
      <c r="N123" s="98">
        <f t="shared" si="19"/>
        <v>7.0064000000000002</v>
      </c>
      <c r="O123" s="100">
        <f t="shared" si="11"/>
        <v>4.6399999999999997</v>
      </c>
    </row>
    <row r="124" spans="1:15" s="1" customFormat="1" ht="15" customHeight="1" thickBot="1" x14ac:dyDescent="0.3">
      <c r="A124" s="260">
        <v>9</v>
      </c>
      <c r="B124" s="153">
        <v>10890</v>
      </c>
      <c r="C124" s="157" t="s">
        <v>114</v>
      </c>
      <c r="D124" s="264"/>
      <c r="E124" s="137"/>
      <c r="F124" s="137"/>
      <c r="G124" s="137"/>
      <c r="H124" s="138"/>
      <c r="I124" s="62"/>
      <c r="J124" s="8"/>
      <c r="K124" s="106"/>
      <c r="L124" s="107"/>
      <c r="M124" s="108"/>
      <c r="N124" s="164"/>
      <c r="O124" s="109"/>
    </row>
    <row r="125" spans="1:15" ht="15" customHeight="1" x14ac:dyDescent="0.25">
      <c r="A125" s="12"/>
      <c r="B125" s="12"/>
      <c r="C125" s="12"/>
      <c r="D125" s="356" t="s">
        <v>96</v>
      </c>
      <c r="E125" s="356"/>
      <c r="F125" s="356"/>
      <c r="G125" s="356"/>
      <c r="H125" s="356"/>
      <c r="I125" s="33">
        <f>AVERAGE(I7,I9:I16,I18:I29,I31:I47,I49:I67,I69:I82,I84:I114,I116:I124)</f>
        <v>3.6693188679245292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82" priority="575" stopIfTrue="1">
      <formula>LEN(TRIM(I6))=0</formula>
    </cfRule>
    <cfRule type="cellIs" dxfId="81" priority="576" stopIfTrue="1" operator="between">
      <formula>3.499</formula>
      <formula>3.504</formula>
    </cfRule>
    <cfRule type="cellIs" dxfId="80" priority="577" stopIfTrue="1" operator="lessThan">
      <formula>3.5</formula>
    </cfRule>
    <cfRule type="cellIs" dxfId="79" priority="578" stopIfTrue="1" operator="between">
      <formula>$I$125</formula>
      <formula>3.5</formula>
    </cfRule>
    <cfRule type="cellIs" dxfId="78" priority="579" stopIfTrue="1" operator="between">
      <formula>4.5</formula>
      <formula>$I$125</formula>
    </cfRule>
    <cfRule type="cellIs" dxfId="77" priority="580" stopIfTrue="1" operator="greaterThanOrEqual">
      <formula>4.5</formula>
    </cfRule>
    <cfRule type="cellIs" dxfId="76" priority="561" stopIfTrue="1" operator="equal">
      <formula>$I$125</formula>
    </cfRule>
  </conditionalFormatting>
  <conditionalFormatting sqref="N7:O124">
    <cfRule type="cellIs" dxfId="75" priority="7" operator="greaterThanOrEqual">
      <formula>9.99</formula>
    </cfRule>
    <cfRule type="cellIs" dxfId="74" priority="6" operator="between">
      <formula>0.1</formula>
      <formula>9.99</formula>
    </cfRule>
    <cfRule type="cellIs" dxfId="73" priority="4" operator="equal">
      <formula>0</formula>
    </cfRule>
    <cfRule type="cellIs" dxfId="72" priority="2" operator="equal">
      <formula>10</formula>
    </cfRule>
    <cfRule type="containsBlanks" dxfId="71" priority="1">
      <formula>LEN(TRIM(N7))=0</formula>
    </cfRule>
  </conditionalFormatting>
  <conditionalFormatting sqref="M7:M124">
    <cfRule type="cellIs" dxfId="70" priority="591" operator="greaterThanOrEqual">
      <formula>90</formula>
    </cfRule>
    <cfRule type="cellIs" dxfId="69" priority="590" operator="between">
      <formula>$M$6</formula>
      <formula>90</formula>
    </cfRule>
    <cfRule type="cellIs" dxfId="68" priority="589" operator="between">
      <formula>50</formula>
      <formula>$M$6</formula>
    </cfRule>
    <cfRule type="cellIs" dxfId="67" priority="588" operator="lessThan">
      <formula>50</formula>
    </cfRule>
    <cfRule type="containsBlanks" dxfId="66" priority="587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2"/>
      <c r="L1" s="3" t="s">
        <v>132</v>
      </c>
    </row>
    <row r="2" spans="1:16" ht="18" customHeight="1" x14ac:dyDescent="0.25">
      <c r="A2" s="4"/>
      <c r="B2" s="4"/>
      <c r="C2" s="357" t="s">
        <v>130</v>
      </c>
      <c r="D2" s="357"/>
      <c r="E2" s="16"/>
      <c r="F2" s="16"/>
      <c r="G2" s="16"/>
      <c r="H2" s="16"/>
      <c r="I2" s="19">
        <v>2019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5"/>
      <c r="L3" s="3" t="s">
        <v>133</v>
      </c>
    </row>
    <row r="4" spans="1:16" ht="18" customHeight="1" thickBot="1" x14ac:dyDescent="0.3">
      <c r="A4" s="350" t="s">
        <v>0</v>
      </c>
      <c r="B4" s="352" t="s">
        <v>1</v>
      </c>
      <c r="C4" s="360" t="s">
        <v>2</v>
      </c>
      <c r="D4" s="362" t="s">
        <v>3</v>
      </c>
      <c r="E4" s="364" t="s">
        <v>4</v>
      </c>
      <c r="F4" s="365"/>
      <c r="G4" s="365"/>
      <c r="H4" s="366"/>
      <c r="I4" s="354" t="s">
        <v>111</v>
      </c>
      <c r="J4" s="4"/>
      <c r="K4" s="6"/>
      <c r="L4" s="3" t="s">
        <v>135</v>
      </c>
    </row>
    <row r="5" spans="1:16" ht="30" customHeight="1" thickBot="1" x14ac:dyDescent="0.3">
      <c r="A5" s="358"/>
      <c r="B5" s="359"/>
      <c r="C5" s="361"/>
      <c r="D5" s="363"/>
      <c r="E5" s="18">
        <v>2</v>
      </c>
      <c r="F5" s="18">
        <v>3</v>
      </c>
      <c r="G5" s="18">
        <v>4</v>
      </c>
      <c r="H5" s="18">
        <v>5</v>
      </c>
      <c r="I5" s="355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5">
        <f>D7+D8+D17+D30+D48+D68+D83+D115</f>
        <v>9266</v>
      </c>
      <c r="E6" s="78">
        <v>1.4040186915887847</v>
      </c>
      <c r="F6" s="79">
        <v>37.276728971962619</v>
      </c>
      <c r="G6" s="79">
        <v>39.357009345794374</v>
      </c>
      <c r="H6" s="80">
        <v>21.959813084112145</v>
      </c>
      <c r="I6" s="176">
        <v>3.85</v>
      </c>
      <c r="J6" s="8"/>
      <c r="K6" s="110">
        <f>D6</f>
        <v>9266</v>
      </c>
      <c r="L6" s="111">
        <f>L7+L8+L17+L30+L48+L68+L83+L115</f>
        <v>5895.8777999999984</v>
      </c>
      <c r="M6" s="112">
        <f t="shared" ref="M6:M69" si="0">G6+H6</f>
        <v>61.316822429906523</v>
      </c>
      <c r="N6" s="111">
        <f>N7+N8+N17+N30+N48+N68+N83+N115</f>
        <v>110.98610000000001</v>
      </c>
      <c r="O6" s="113">
        <f t="shared" ref="O6:O69" si="1">E6</f>
        <v>1.4040186915887847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30">
        <v>85</v>
      </c>
      <c r="E7" s="154"/>
      <c r="F7" s="154">
        <v>30.59</v>
      </c>
      <c r="G7" s="154">
        <v>40</v>
      </c>
      <c r="H7" s="154">
        <v>29.41</v>
      </c>
      <c r="I7" s="37">
        <f>(E7*2+F7*3+G7*4+H7*5)/100</f>
        <v>3.9882</v>
      </c>
      <c r="J7" s="8"/>
      <c r="K7" s="89">
        <f t="shared" ref="K7:K70" si="2">D7</f>
        <v>85</v>
      </c>
      <c r="L7" s="90">
        <f t="shared" ref="L7:L70" si="3">M7*K7/100</f>
        <v>58.998499999999993</v>
      </c>
      <c r="M7" s="91">
        <f t="shared" si="0"/>
        <v>69.41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23"/>
      <c r="B8" s="51"/>
      <c r="C8" s="25" t="s">
        <v>97</v>
      </c>
      <c r="D8" s="167">
        <f>SUM(D9:D16)</f>
        <v>717</v>
      </c>
      <c r="E8" s="54">
        <v>1.4937499999999999</v>
      </c>
      <c r="F8" s="54">
        <v>30.559999999999995</v>
      </c>
      <c r="G8" s="54">
        <v>38.682499999999997</v>
      </c>
      <c r="H8" s="54">
        <v>29.262500000000003</v>
      </c>
      <c r="I8" s="53">
        <f>AVERAGE(I9:I16)</f>
        <v>3.9571000000000001</v>
      </c>
      <c r="J8" s="8"/>
      <c r="K8" s="110">
        <f t="shared" si="2"/>
        <v>717</v>
      </c>
      <c r="L8" s="111">
        <f>SUM(L9:L16)</f>
        <v>488.98659999999995</v>
      </c>
      <c r="M8" s="112">
        <f t="shared" si="0"/>
        <v>67.944999999999993</v>
      </c>
      <c r="N8" s="111">
        <f>SUM(N9:N16)</f>
        <v>11.007000000000001</v>
      </c>
      <c r="O8" s="113">
        <f t="shared" si="1"/>
        <v>1.4937499999999999</v>
      </c>
    </row>
    <row r="9" spans="1:16" s="1" customFormat="1" ht="15" customHeight="1" x14ac:dyDescent="0.25">
      <c r="A9" s="11">
        <v>1</v>
      </c>
      <c r="B9" s="151">
        <v>10002</v>
      </c>
      <c r="C9" s="72" t="s">
        <v>6</v>
      </c>
      <c r="D9" s="166">
        <v>117</v>
      </c>
      <c r="E9" s="154">
        <v>4.2699999999999996</v>
      </c>
      <c r="F9" s="154">
        <v>32.479999999999997</v>
      </c>
      <c r="G9" s="154">
        <v>32.479999999999997</v>
      </c>
      <c r="H9" s="154">
        <v>30.77</v>
      </c>
      <c r="I9" s="35">
        <f t="shared" ref="I9:I16" si="5">(E9*2+F9*3+G9*4+H9*5)/100</f>
        <v>3.8975</v>
      </c>
      <c r="J9" s="8"/>
      <c r="K9" s="97">
        <f t="shared" si="2"/>
        <v>117</v>
      </c>
      <c r="L9" s="98">
        <f t="shared" si="3"/>
        <v>74.002499999999998</v>
      </c>
      <c r="M9" s="99">
        <f t="shared" si="0"/>
        <v>63.25</v>
      </c>
      <c r="N9" s="98">
        <f t="shared" si="4"/>
        <v>4.9958999999999998</v>
      </c>
      <c r="O9" s="100">
        <f t="shared" si="1"/>
        <v>4.2699999999999996</v>
      </c>
    </row>
    <row r="10" spans="1:16" s="1" customFormat="1" ht="15" customHeight="1" x14ac:dyDescent="0.25">
      <c r="A10" s="9">
        <v>2</v>
      </c>
      <c r="B10" s="151">
        <v>10090</v>
      </c>
      <c r="C10" s="156" t="s">
        <v>8</v>
      </c>
      <c r="D10" s="166">
        <v>124</v>
      </c>
      <c r="E10" s="154">
        <v>0.81</v>
      </c>
      <c r="F10" s="154">
        <v>25.81</v>
      </c>
      <c r="G10" s="154">
        <v>39.51</v>
      </c>
      <c r="H10" s="154">
        <v>33.869999999999997</v>
      </c>
      <c r="I10" s="35">
        <f t="shared" si="5"/>
        <v>4.0643999999999991</v>
      </c>
      <c r="J10" s="8"/>
      <c r="K10" s="97">
        <f t="shared" si="2"/>
        <v>124</v>
      </c>
      <c r="L10" s="98">
        <f t="shared" si="3"/>
        <v>90.991199999999992</v>
      </c>
      <c r="M10" s="99">
        <f t="shared" si="0"/>
        <v>73.38</v>
      </c>
      <c r="N10" s="98">
        <f t="shared" si="4"/>
        <v>1.0044000000000002</v>
      </c>
      <c r="O10" s="100">
        <f t="shared" si="1"/>
        <v>0.81</v>
      </c>
    </row>
    <row r="11" spans="1:16" s="1" customFormat="1" ht="15" customHeight="1" x14ac:dyDescent="0.25">
      <c r="A11" s="9">
        <v>3</v>
      </c>
      <c r="B11" s="151">
        <v>10004</v>
      </c>
      <c r="C11" s="156" t="s">
        <v>7</v>
      </c>
      <c r="D11" s="166">
        <v>113</v>
      </c>
      <c r="E11" s="154"/>
      <c r="F11" s="154">
        <v>11.5</v>
      </c>
      <c r="G11" s="154">
        <v>43.36</v>
      </c>
      <c r="H11" s="154">
        <v>45.13</v>
      </c>
      <c r="I11" s="35">
        <f t="shared" si="5"/>
        <v>4.3359000000000005</v>
      </c>
      <c r="J11" s="8"/>
      <c r="K11" s="97">
        <f t="shared" si="2"/>
        <v>113</v>
      </c>
      <c r="L11" s="98">
        <f t="shared" si="3"/>
        <v>99.993700000000004</v>
      </c>
      <c r="M11" s="99">
        <f t="shared" si="0"/>
        <v>88.490000000000009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51">
        <v>10001</v>
      </c>
      <c r="C12" s="72" t="s">
        <v>5</v>
      </c>
      <c r="D12" s="166">
        <v>40</v>
      </c>
      <c r="E12" s="154"/>
      <c r="F12" s="154">
        <v>15</v>
      </c>
      <c r="G12" s="154">
        <v>40</v>
      </c>
      <c r="H12" s="154">
        <v>45</v>
      </c>
      <c r="I12" s="35">
        <f t="shared" si="5"/>
        <v>4.3</v>
      </c>
      <c r="J12" s="8"/>
      <c r="K12" s="97">
        <f t="shared" si="2"/>
        <v>40</v>
      </c>
      <c r="L12" s="98">
        <f t="shared" si="3"/>
        <v>34</v>
      </c>
      <c r="M12" s="99">
        <f t="shared" si="0"/>
        <v>85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51">
        <v>10120</v>
      </c>
      <c r="C13" s="156" t="s">
        <v>9</v>
      </c>
      <c r="D13" s="166">
        <v>79</v>
      </c>
      <c r="E13" s="154">
        <v>1.27</v>
      </c>
      <c r="F13" s="154">
        <v>44.3</v>
      </c>
      <c r="G13" s="154">
        <v>35.44</v>
      </c>
      <c r="H13" s="154">
        <v>18.989999999999998</v>
      </c>
      <c r="I13" s="35">
        <f t="shared" si="5"/>
        <v>3.7214999999999994</v>
      </c>
      <c r="J13" s="8"/>
      <c r="K13" s="97">
        <f t="shared" si="2"/>
        <v>79</v>
      </c>
      <c r="L13" s="98">
        <f t="shared" si="3"/>
        <v>42.99969999999999</v>
      </c>
      <c r="M13" s="99">
        <f t="shared" si="0"/>
        <v>54.429999999999993</v>
      </c>
      <c r="N13" s="98">
        <f t="shared" si="4"/>
        <v>1.0033000000000001</v>
      </c>
      <c r="O13" s="100">
        <f t="shared" si="1"/>
        <v>1.27</v>
      </c>
    </row>
    <row r="14" spans="1:16" s="1" customFormat="1" ht="15" customHeight="1" x14ac:dyDescent="0.25">
      <c r="A14" s="9">
        <v>6</v>
      </c>
      <c r="B14" s="151">
        <v>10190</v>
      </c>
      <c r="C14" s="156" t="s">
        <v>10</v>
      </c>
      <c r="D14" s="166">
        <v>100</v>
      </c>
      <c r="E14" s="154"/>
      <c r="F14" s="154">
        <v>36</v>
      </c>
      <c r="G14" s="154">
        <v>41</v>
      </c>
      <c r="H14" s="154">
        <v>23</v>
      </c>
      <c r="I14" s="35">
        <f t="shared" si="5"/>
        <v>3.87</v>
      </c>
      <c r="J14" s="8"/>
      <c r="K14" s="97">
        <f t="shared" si="2"/>
        <v>100</v>
      </c>
      <c r="L14" s="98">
        <f t="shared" si="3"/>
        <v>64</v>
      </c>
      <c r="M14" s="99">
        <f t="shared" si="0"/>
        <v>64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51">
        <v>10320</v>
      </c>
      <c r="C15" s="156" t="s">
        <v>11</v>
      </c>
      <c r="D15" s="166">
        <v>71</v>
      </c>
      <c r="E15" s="154">
        <v>4.2300000000000004</v>
      </c>
      <c r="F15" s="154">
        <v>47.88</v>
      </c>
      <c r="G15" s="154">
        <v>35.21</v>
      </c>
      <c r="H15" s="70">
        <v>12.68</v>
      </c>
      <c r="I15" s="35">
        <f t="shared" si="5"/>
        <v>3.5634000000000001</v>
      </c>
      <c r="J15" s="8"/>
      <c r="K15" s="97">
        <f t="shared" si="2"/>
        <v>71</v>
      </c>
      <c r="L15" s="98">
        <f t="shared" si="3"/>
        <v>34.001899999999999</v>
      </c>
      <c r="M15" s="99">
        <f t="shared" si="0"/>
        <v>47.89</v>
      </c>
      <c r="N15" s="98">
        <f t="shared" si="4"/>
        <v>3.0033000000000003</v>
      </c>
      <c r="O15" s="100">
        <f t="shared" si="1"/>
        <v>4.2300000000000004</v>
      </c>
    </row>
    <row r="16" spans="1:16" s="1" customFormat="1" ht="15" customHeight="1" thickBot="1" x14ac:dyDescent="0.3">
      <c r="A16" s="9">
        <v>8</v>
      </c>
      <c r="B16" s="40">
        <v>10860</v>
      </c>
      <c r="C16" s="157" t="s">
        <v>115</v>
      </c>
      <c r="D16" s="168">
        <v>73</v>
      </c>
      <c r="E16" s="137">
        <v>1.37</v>
      </c>
      <c r="F16" s="137">
        <v>31.51</v>
      </c>
      <c r="G16" s="137">
        <v>42.46</v>
      </c>
      <c r="H16" s="138">
        <v>24.66</v>
      </c>
      <c r="I16" s="57">
        <f t="shared" si="5"/>
        <v>3.9041000000000001</v>
      </c>
      <c r="J16" s="8"/>
      <c r="K16" s="101">
        <f t="shared" si="2"/>
        <v>73</v>
      </c>
      <c r="L16" s="102">
        <f t="shared" si="3"/>
        <v>48.997600000000006</v>
      </c>
      <c r="M16" s="103">
        <f t="shared" si="0"/>
        <v>67.12</v>
      </c>
      <c r="N16" s="102">
        <f t="shared" si="4"/>
        <v>1.0001</v>
      </c>
      <c r="O16" s="104">
        <f t="shared" si="1"/>
        <v>1.37</v>
      </c>
    </row>
    <row r="17" spans="1:15" s="1" customFormat="1" ht="15" customHeight="1" thickBot="1" x14ac:dyDescent="0.3">
      <c r="A17" s="28"/>
      <c r="B17" s="52"/>
      <c r="C17" s="25" t="s">
        <v>98</v>
      </c>
      <c r="D17" s="169">
        <f>SUM(D18:D29)</f>
        <v>1039</v>
      </c>
      <c r="E17" s="30">
        <v>0.56166666666666665</v>
      </c>
      <c r="F17" s="30">
        <v>35.899166666666666</v>
      </c>
      <c r="G17" s="30">
        <v>41.330000000000005</v>
      </c>
      <c r="H17" s="30">
        <v>22.2075</v>
      </c>
      <c r="I17" s="31">
        <f>AVERAGE(I18:I29)</f>
        <v>3.851783333333334</v>
      </c>
      <c r="J17" s="56"/>
      <c r="K17" s="110">
        <f t="shared" si="2"/>
        <v>1039</v>
      </c>
      <c r="L17" s="111">
        <f>SUM(L18:L29)</f>
        <v>675.0068</v>
      </c>
      <c r="M17" s="112">
        <f t="shared" si="0"/>
        <v>63.537500000000009</v>
      </c>
      <c r="N17" s="111">
        <f>SUM(N18:N29)</f>
        <v>4.9968000000000004</v>
      </c>
      <c r="O17" s="113">
        <f t="shared" si="1"/>
        <v>0.56166666666666665</v>
      </c>
    </row>
    <row r="18" spans="1:15" s="1" customFormat="1" ht="15" customHeight="1" x14ac:dyDescent="0.25">
      <c r="A18" s="11">
        <v>1</v>
      </c>
      <c r="B18" s="142">
        <v>20040</v>
      </c>
      <c r="C18" s="145" t="s">
        <v>12</v>
      </c>
      <c r="D18" s="170">
        <v>104</v>
      </c>
      <c r="E18" s="148"/>
      <c r="F18" s="148">
        <v>22.12</v>
      </c>
      <c r="G18" s="148">
        <v>45.19</v>
      </c>
      <c r="H18" s="148">
        <v>32.69</v>
      </c>
      <c r="I18" s="58">
        <f t="shared" ref="I18:I29" si="6">(E18*2+F18*3+G18*4+H18*5)/100</f>
        <v>4.1056999999999997</v>
      </c>
      <c r="J18" s="8"/>
      <c r="K18" s="93">
        <f t="shared" si="2"/>
        <v>104</v>
      </c>
      <c r="L18" s="94">
        <f t="shared" si="3"/>
        <v>80.995199999999997</v>
      </c>
      <c r="M18" s="95">
        <f t="shared" si="0"/>
        <v>77.88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51">
        <v>20061</v>
      </c>
      <c r="C19" s="146" t="s">
        <v>13</v>
      </c>
      <c r="D19" s="166">
        <v>67</v>
      </c>
      <c r="E19" s="154"/>
      <c r="F19" s="154">
        <v>22.38</v>
      </c>
      <c r="G19" s="154">
        <v>32.840000000000003</v>
      </c>
      <c r="H19" s="154">
        <v>44.78</v>
      </c>
      <c r="I19" s="35">
        <f t="shared" si="6"/>
        <v>4.2240000000000002</v>
      </c>
      <c r="J19" s="8"/>
      <c r="K19" s="97">
        <f t="shared" si="2"/>
        <v>67</v>
      </c>
      <c r="L19" s="98">
        <f t="shared" si="3"/>
        <v>52.005400000000002</v>
      </c>
      <c r="M19" s="99">
        <f t="shared" si="0"/>
        <v>77.62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51">
        <v>21020</v>
      </c>
      <c r="C20" s="146" t="s">
        <v>21</v>
      </c>
      <c r="D20" s="166">
        <v>77</v>
      </c>
      <c r="E20" s="154"/>
      <c r="F20" s="154">
        <v>16.88</v>
      </c>
      <c r="G20" s="154">
        <v>55.84</v>
      </c>
      <c r="H20" s="154">
        <v>27.27</v>
      </c>
      <c r="I20" s="35">
        <f t="shared" si="6"/>
        <v>4.1035000000000004</v>
      </c>
      <c r="J20" s="8"/>
      <c r="K20" s="97">
        <f t="shared" si="2"/>
        <v>77</v>
      </c>
      <c r="L20" s="98">
        <f t="shared" si="3"/>
        <v>63.994700000000002</v>
      </c>
      <c r="M20" s="99">
        <f t="shared" si="0"/>
        <v>83.11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142">
        <v>20060</v>
      </c>
      <c r="C21" s="145" t="s">
        <v>116</v>
      </c>
      <c r="D21" s="166">
        <v>163</v>
      </c>
      <c r="E21" s="154"/>
      <c r="F21" s="154">
        <v>28.83</v>
      </c>
      <c r="G21" s="154">
        <v>38.04</v>
      </c>
      <c r="H21" s="154">
        <v>33.130000000000003</v>
      </c>
      <c r="I21" s="35">
        <f t="shared" si="6"/>
        <v>4.0429999999999993</v>
      </c>
      <c r="J21" s="8"/>
      <c r="K21" s="97">
        <f t="shared" si="2"/>
        <v>163</v>
      </c>
      <c r="L21" s="98">
        <f t="shared" si="3"/>
        <v>116.00710000000001</v>
      </c>
      <c r="M21" s="99">
        <f t="shared" si="0"/>
        <v>71.17</v>
      </c>
      <c r="N21" s="98">
        <f t="shared" si="4"/>
        <v>0</v>
      </c>
      <c r="O21" s="100">
        <f t="shared" si="1"/>
        <v>0</v>
      </c>
    </row>
    <row r="22" spans="1:15" s="1" customFormat="1" ht="15" customHeight="1" x14ac:dyDescent="0.25">
      <c r="A22" s="9">
        <v>5</v>
      </c>
      <c r="B22" s="151">
        <v>20400</v>
      </c>
      <c r="C22" s="147" t="s">
        <v>15</v>
      </c>
      <c r="D22" s="166">
        <v>119</v>
      </c>
      <c r="E22" s="154">
        <v>0.84</v>
      </c>
      <c r="F22" s="154">
        <v>22.69</v>
      </c>
      <c r="G22" s="154">
        <v>51.26</v>
      </c>
      <c r="H22" s="154">
        <v>25.21</v>
      </c>
      <c r="I22" s="35">
        <f t="shared" si="6"/>
        <v>4.0084</v>
      </c>
      <c r="J22" s="8"/>
      <c r="K22" s="97">
        <f t="shared" si="2"/>
        <v>119</v>
      </c>
      <c r="L22" s="98">
        <f t="shared" si="3"/>
        <v>90.999300000000005</v>
      </c>
      <c r="M22" s="99">
        <f t="shared" si="0"/>
        <v>76.47</v>
      </c>
      <c r="N22" s="98">
        <f t="shared" si="4"/>
        <v>0.99959999999999993</v>
      </c>
      <c r="O22" s="100">
        <f t="shared" si="1"/>
        <v>0.84</v>
      </c>
    </row>
    <row r="23" spans="1:15" s="1" customFormat="1" ht="15" customHeight="1" x14ac:dyDescent="0.25">
      <c r="A23" s="9">
        <v>6</v>
      </c>
      <c r="B23" s="151">
        <v>20080</v>
      </c>
      <c r="C23" s="146" t="s">
        <v>14</v>
      </c>
      <c r="D23" s="166">
        <v>71</v>
      </c>
      <c r="E23" s="154">
        <v>2.82</v>
      </c>
      <c r="F23" s="154">
        <v>54.92</v>
      </c>
      <c r="G23" s="154">
        <v>29.58</v>
      </c>
      <c r="H23" s="154">
        <v>12.68</v>
      </c>
      <c r="I23" s="35">
        <f t="shared" si="6"/>
        <v>3.5211999999999994</v>
      </c>
      <c r="J23" s="8"/>
      <c r="K23" s="97">
        <f t="shared" si="2"/>
        <v>71</v>
      </c>
      <c r="L23" s="98">
        <f t="shared" si="3"/>
        <v>30.0046</v>
      </c>
      <c r="M23" s="99">
        <f t="shared" si="0"/>
        <v>42.26</v>
      </c>
      <c r="N23" s="98">
        <f t="shared" si="4"/>
        <v>2.0022000000000002</v>
      </c>
      <c r="O23" s="100">
        <f t="shared" si="1"/>
        <v>2.82</v>
      </c>
    </row>
    <row r="24" spans="1:15" s="1" customFormat="1" ht="15" customHeight="1" x14ac:dyDescent="0.25">
      <c r="A24" s="9">
        <v>7</v>
      </c>
      <c r="B24" s="151">
        <v>20460</v>
      </c>
      <c r="C24" s="146" t="s">
        <v>16</v>
      </c>
      <c r="D24" s="166">
        <v>122</v>
      </c>
      <c r="E24" s="154"/>
      <c r="F24" s="154">
        <v>46.72</v>
      </c>
      <c r="G24" s="154">
        <v>36.07</v>
      </c>
      <c r="H24" s="154">
        <v>17.21</v>
      </c>
      <c r="I24" s="35">
        <f t="shared" si="6"/>
        <v>3.7049000000000003</v>
      </c>
      <c r="J24" s="8"/>
      <c r="K24" s="97">
        <f t="shared" si="2"/>
        <v>122</v>
      </c>
      <c r="L24" s="98">
        <f t="shared" si="3"/>
        <v>65.001599999999996</v>
      </c>
      <c r="M24" s="99">
        <f t="shared" si="0"/>
        <v>53.28</v>
      </c>
      <c r="N24" s="98">
        <f t="shared" si="4"/>
        <v>0</v>
      </c>
      <c r="O24" s="100">
        <f t="shared" si="1"/>
        <v>0</v>
      </c>
    </row>
    <row r="25" spans="1:15" s="1" customFormat="1" ht="15" customHeight="1" x14ac:dyDescent="0.25">
      <c r="A25" s="259">
        <v>8</v>
      </c>
      <c r="B25" s="151">
        <v>20550</v>
      </c>
      <c r="C25" s="146" t="s">
        <v>17</v>
      </c>
      <c r="D25" s="166">
        <v>66</v>
      </c>
      <c r="E25" s="154"/>
      <c r="F25" s="154">
        <v>33.33</v>
      </c>
      <c r="G25" s="154">
        <v>56.06</v>
      </c>
      <c r="H25" s="154">
        <v>10.61</v>
      </c>
      <c r="I25" s="35">
        <f t="shared" si="6"/>
        <v>3.7728000000000002</v>
      </c>
      <c r="J25" s="8"/>
      <c r="K25" s="97">
        <f t="shared" si="2"/>
        <v>66</v>
      </c>
      <c r="L25" s="98">
        <f t="shared" si="3"/>
        <v>44.002200000000002</v>
      </c>
      <c r="M25" s="99">
        <f t="shared" si="0"/>
        <v>66.67</v>
      </c>
      <c r="N25" s="98">
        <f t="shared" si="4"/>
        <v>0</v>
      </c>
      <c r="O25" s="100">
        <f t="shared" si="1"/>
        <v>0</v>
      </c>
    </row>
    <row r="26" spans="1:15" s="1" customFormat="1" ht="15" customHeight="1" x14ac:dyDescent="0.25">
      <c r="A26" s="259">
        <v>9</v>
      </c>
      <c r="B26" s="151">
        <v>20630</v>
      </c>
      <c r="C26" s="146" t="s">
        <v>18</v>
      </c>
      <c r="D26" s="166">
        <v>57</v>
      </c>
      <c r="E26" s="154">
        <v>1.75</v>
      </c>
      <c r="F26" s="154">
        <v>42.11</v>
      </c>
      <c r="G26" s="154">
        <v>43.86</v>
      </c>
      <c r="H26" s="154">
        <v>12.28</v>
      </c>
      <c r="I26" s="35">
        <f t="shared" si="6"/>
        <v>3.6666999999999996</v>
      </c>
      <c r="J26" s="8"/>
      <c r="K26" s="97">
        <f t="shared" si="2"/>
        <v>57</v>
      </c>
      <c r="L26" s="98">
        <f t="shared" si="3"/>
        <v>31.9998</v>
      </c>
      <c r="M26" s="99">
        <f t="shared" si="0"/>
        <v>56.14</v>
      </c>
      <c r="N26" s="98">
        <f t="shared" si="4"/>
        <v>0.99750000000000005</v>
      </c>
      <c r="O26" s="100">
        <f t="shared" si="1"/>
        <v>1.75</v>
      </c>
    </row>
    <row r="27" spans="1:15" s="1" customFormat="1" ht="15" customHeight="1" x14ac:dyDescent="0.25">
      <c r="A27" s="259">
        <v>10</v>
      </c>
      <c r="B27" s="151">
        <v>20810</v>
      </c>
      <c r="C27" s="146" t="s">
        <v>19</v>
      </c>
      <c r="D27" s="166">
        <v>75</v>
      </c>
      <c r="E27" s="154">
        <v>1.33</v>
      </c>
      <c r="F27" s="154">
        <v>64</v>
      </c>
      <c r="G27" s="154">
        <v>28</v>
      </c>
      <c r="H27" s="154">
        <v>6.67</v>
      </c>
      <c r="I27" s="35">
        <f t="shared" si="6"/>
        <v>3.4001000000000001</v>
      </c>
      <c r="J27" s="8"/>
      <c r="K27" s="97">
        <f t="shared" si="2"/>
        <v>75</v>
      </c>
      <c r="L27" s="98">
        <f t="shared" si="3"/>
        <v>26.002500000000001</v>
      </c>
      <c r="M27" s="99">
        <f t="shared" si="0"/>
        <v>34.67</v>
      </c>
      <c r="N27" s="98">
        <f t="shared" si="4"/>
        <v>0.99750000000000005</v>
      </c>
      <c r="O27" s="100">
        <f t="shared" si="1"/>
        <v>1.33</v>
      </c>
    </row>
    <row r="28" spans="1:15" s="1" customFormat="1" ht="15" customHeight="1" x14ac:dyDescent="0.25">
      <c r="A28" s="259">
        <v>11</v>
      </c>
      <c r="B28" s="151">
        <v>20900</v>
      </c>
      <c r="C28" s="146" t="s">
        <v>20</v>
      </c>
      <c r="D28" s="166">
        <v>72</v>
      </c>
      <c r="E28" s="154"/>
      <c r="F28" s="154">
        <v>33.33</v>
      </c>
      <c r="G28" s="154">
        <v>44.44</v>
      </c>
      <c r="H28" s="154">
        <v>22.22</v>
      </c>
      <c r="I28" s="35">
        <f t="shared" si="6"/>
        <v>3.8885000000000001</v>
      </c>
      <c r="J28" s="8"/>
      <c r="K28" s="97">
        <f t="shared" si="2"/>
        <v>72</v>
      </c>
      <c r="L28" s="98">
        <f t="shared" si="3"/>
        <v>47.995199999999997</v>
      </c>
      <c r="M28" s="99">
        <f t="shared" si="0"/>
        <v>66.66</v>
      </c>
      <c r="N28" s="98">
        <f t="shared" si="4"/>
        <v>0</v>
      </c>
      <c r="O28" s="100">
        <f t="shared" si="1"/>
        <v>0</v>
      </c>
    </row>
    <row r="29" spans="1:15" s="1" customFormat="1" ht="15" customHeight="1" thickBot="1" x14ac:dyDescent="0.3">
      <c r="A29" s="260">
        <v>12</v>
      </c>
      <c r="B29" s="151">
        <v>21350</v>
      </c>
      <c r="C29" s="146" t="s">
        <v>22</v>
      </c>
      <c r="D29" s="168">
        <v>46</v>
      </c>
      <c r="E29" s="137"/>
      <c r="F29" s="137">
        <v>43.48</v>
      </c>
      <c r="G29" s="137">
        <v>34.78</v>
      </c>
      <c r="H29" s="138">
        <v>21.74</v>
      </c>
      <c r="I29" s="35">
        <f t="shared" si="6"/>
        <v>3.7826</v>
      </c>
      <c r="J29" s="8"/>
      <c r="K29" s="101">
        <f t="shared" si="2"/>
        <v>46</v>
      </c>
      <c r="L29" s="102">
        <f t="shared" si="3"/>
        <v>25.999199999999995</v>
      </c>
      <c r="M29" s="103">
        <f t="shared" si="0"/>
        <v>56.519999999999996</v>
      </c>
      <c r="N29" s="102">
        <f t="shared" si="4"/>
        <v>0</v>
      </c>
      <c r="O29" s="104">
        <f t="shared" si="1"/>
        <v>0</v>
      </c>
    </row>
    <row r="30" spans="1:15" s="1" customFormat="1" ht="15" customHeight="1" thickBot="1" x14ac:dyDescent="0.3">
      <c r="A30" s="28"/>
      <c r="B30" s="51"/>
      <c r="C30" s="25" t="s">
        <v>99</v>
      </c>
      <c r="D30" s="169">
        <f>SUM(D31:D47)</f>
        <v>1314</v>
      </c>
      <c r="E30" s="63">
        <v>1.6258823529411766</v>
      </c>
      <c r="F30" s="30">
        <v>42.098235294117636</v>
      </c>
      <c r="G30" s="30">
        <v>39.975294117647067</v>
      </c>
      <c r="H30" s="30">
        <v>16.297058823529408</v>
      </c>
      <c r="I30" s="64">
        <f>AVERAGE(I31:I47)</f>
        <v>3.7093294117647053</v>
      </c>
      <c r="J30" s="8"/>
      <c r="K30" s="110">
        <f t="shared" si="2"/>
        <v>1314</v>
      </c>
      <c r="L30" s="111">
        <f>SUM(L31:L47)</f>
        <v>765.96780000000001</v>
      </c>
      <c r="M30" s="112">
        <f t="shared" si="0"/>
        <v>56.272352941176479</v>
      </c>
      <c r="N30" s="111">
        <f>SUM(N31:N47)</f>
        <v>19.996600000000001</v>
      </c>
      <c r="O30" s="113">
        <f t="shared" si="1"/>
        <v>1.6258823529411766</v>
      </c>
    </row>
    <row r="31" spans="1:15" s="1" customFormat="1" ht="15" customHeight="1" x14ac:dyDescent="0.25">
      <c r="A31" s="11">
        <v>1</v>
      </c>
      <c r="B31" s="142">
        <v>30070</v>
      </c>
      <c r="C31" s="145" t="s">
        <v>24</v>
      </c>
      <c r="D31" s="170">
        <v>97</v>
      </c>
      <c r="E31" s="148"/>
      <c r="F31" s="148">
        <v>25.77</v>
      </c>
      <c r="G31" s="148">
        <v>38.14</v>
      </c>
      <c r="H31" s="148">
        <v>36.08</v>
      </c>
      <c r="I31" s="58">
        <f t="shared" ref="I31:I47" si="7">(E31*2+F31*3+G31*4+H31*5)/100</f>
        <v>4.1026999999999996</v>
      </c>
      <c r="J31" s="8"/>
      <c r="K31" s="93">
        <f t="shared" si="2"/>
        <v>97</v>
      </c>
      <c r="L31" s="94">
        <f t="shared" si="3"/>
        <v>71.993400000000008</v>
      </c>
      <c r="M31" s="95">
        <f t="shared" si="0"/>
        <v>74.22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51">
        <v>30480</v>
      </c>
      <c r="C32" s="146" t="s">
        <v>117</v>
      </c>
      <c r="D32" s="166">
        <v>116</v>
      </c>
      <c r="E32" s="154"/>
      <c r="F32" s="154">
        <v>26.72</v>
      </c>
      <c r="G32" s="154">
        <v>48.28</v>
      </c>
      <c r="H32" s="154">
        <v>25</v>
      </c>
      <c r="I32" s="35">
        <f t="shared" si="7"/>
        <v>3.9827999999999997</v>
      </c>
      <c r="J32" s="8"/>
      <c r="K32" s="97">
        <f t="shared" si="2"/>
        <v>116</v>
      </c>
      <c r="L32" s="98">
        <f t="shared" si="3"/>
        <v>85.004799999999989</v>
      </c>
      <c r="M32" s="99">
        <f t="shared" si="0"/>
        <v>73.28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51">
        <v>30460</v>
      </c>
      <c r="C33" s="146" t="s">
        <v>29</v>
      </c>
      <c r="D33" s="166">
        <v>111</v>
      </c>
      <c r="E33" s="154"/>
      <c r="F33" s="154">
        <v>23.42</v>
      </c>
      <c r="G33" s="154">
        <v>53.15</v>
      </c>
      <c r="H33" s="154">
        <v>23.42</v>
      </c>
      <c r="I33" s="35">
        <f t="shared" si="7"/>
        <v>3.9996000000000005</v>
      </c>
      <c r="J33" s="8"/>
      <c r="K33" s="97">
        <f t="shared" si="2"/>
        <v>111</v>
      </c>
      <c r="L33" s="98">
        <f t="shared" si="3"/>
        <v>84.992699999999985</v>
      </c>
      <c r="M33" s="99">
        <f t="shared" si="0"/>
        <v>76.569999999999993</v>
      </c>
      <c r="N33" s="98">
        <f t="shared" si="4"/>
        <v>0</v>
      </c>
      <c r="O33" s="100">
        <f t="shared" si="1"/>
        <v>0</v>
      </c>
    </row>
    <row r="34" spans="1:15" s="1" customFormat="1" ht="15" customHeight="1" x14ac:dyDescent="0.25">
      <c r="A34" s="9">
        <v>4</v>
      </c>
      <c r="B34" s="151">
        <v>30030</v>
      </c>
      <c r="C34" s="146" t="s">
        <v>23</v>
      </c>
      <c r="D34" s="166">
        <v>75</v>
      </c>
      <c r="E34" s="154"/>
      <c r="F34" s="154">
        <v>40</v>
      </c>
      <c r="G34" s="154">
        <v>42.67</v>
      </c>
      <c r="H34" s="154">
        <v>17.329999999999998</v>
      </c>
      <c r="I34" s="35">
        <f t="shared" si="7"/>
        <v>3.7732999999999999</v>
      </c>
      <c r="J34" s="8"/>
      <c r="K34" s="97">
        <f t="shared" si="2"/>
        <v>75</v>
      </c>
      <c r="L34" s="98">
        <f t="shared" si="3"/>
        <v>45</v>
      </c>
      <c r="M34" s="99">
        <f t="shared" si="0"/>
        <v>60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51">
        <v>31000</v>
      </c>
      <c r="C35" s="146" t="s">
        <v>37</v>
      </c>
      <c r="D35" s="166">
        <v>98</v>
      </c>
      <c r="E35" s="154"/>
      <c r="F35" s="154">
        <v>25.51</v>
      </c>
      <c r="G35" s="154">
        <v>55.1</v>
      </c>
      <c r="H35" s="154">
        <v>19.39</v>
      </c>
      <c r="I35" s="35">
        <f t="shared" si="7"/>
        <v>3.9388000000000001</v>
      </c>
      <c r="J35" s="8"/>
      <c r="K35" s="97">
        <f t="shared" si="2"/>
        <v>98</v>
      </c>
      <c r="L35" s="98">
        <f t="shared" si="3"/>
        <v>73.000200000000007</v>
      </c>
      <c r="M35" s="99">
        <f t="shared" si="0"/>
        <v>74.490000000000009</v>
      </c>
      <c r="N35" s="98">
        <f t="shared" si="4"/>
        <v>0</v>
      </c>
      <c r="O35" s="100">
        <f t="shared" si="1"/>
        <v>0</v>
      </c>
    </row>
    <row r="36" spans="1:15" s="1" customFormat="1" ht="15" customHeight="1" x14ac:dyDescent="0.25">
      <c r="A36" s="9">
        <v>6</v>
      </c>
      <c r="B36" s="151">
        <v>30130</v>
      </c>
      <c r="C36" s="146" t="s">
        <v>25</v>
      </c>
      <c r="D36" s="166">
        <v>31</v>
      </c>
      <c r="E36" s="154">
        <v>3.23</v>
      </c>
      <c r="F36" s="154">
        <v>58.06</v>
      </c>
      <c r="G36" s="154">
        <v>29.03</v>
      </c>
      <c r="H36" s="154">
        <v>9.68</v>
      </c>
      <c r="I36" s="35">
        <f t="shared" si="7"/>
        <v>3.4515999999999996</v>
      </c>
      <c r="J36" s="8"/>
      <c r="K36" s="97">
        <f t="shared" si="2"/>
        <v>31</v>
      </c>
      <c r="L36" s="98">
        <f t="shared" si="3"/>
        <v>12.0001</v>
      </c>
      <c r="M36" s="99">
        <f t="shared" si="0"/>
        <v>38.71</v>
      </c>
      <c r="N36" s="114">
        <f t="shared" si="4"/>
        <v>1.0012999999999999</v>
      </c>
      <c r="O36" s="100">
        <f t="shared" si="1"/>
        <v>3.23</v>
      </c>
    </row>
    <row r="37" spans="1:15" s="1" customFormat="1" ht="15" customHeight="1" x14ac:dyDescent="0.25">
      <c r="A37" s="9">
        <v>7</v>
      </c>
      <c r="B37" s="151">
        <v>30160</v>
      </c>
      <c r="C37" s="146" t="s">
        <v>26</v>
      </c>
      <c r="D37" s="166">
        <v>62</v>
      </c>
      <c r="E37" s="154"/>
      <c r="F37" s="154">
        <v>50</v>
      </c>
      <c r="G37" s="154">
        <v>37.1</v>
      </c>
      <c r="H37" s="154">
        <v>12.9</v>
      </c>
      <c r="I37" s="35">
        <f t="shared" si="7"/>
        <v>3.6289999999999996</v>
      </c>
      <c r="J37" s="8"/>
      <c r="K37" s="97">
        <f t="shared" si="2"/>
        <v>62</v>
      </c>
      <c r="L37" s="98">
        <f t="shared" si="3"/>
        <v>31</v>
      </c>
      <c r="M37" s="99">
        <f t="shared" si="0"/>
        <v>50</v>
      </c>
      <c r="N37" s="114">
        <f t="shared" si="4"/>
        <v>0</v>
      </c>
      <c r="O37" s="100">
        <f t="shared" si="1"/>
        <v>0</v>
      </c>
    </row>
    <row r="38" spans="1:15" s="1" customFormat="1" ht="15" customHeight="1" x14ac:dyDescent="0.25">
      <c r="A38" s="9">
        <v>8</v>
      </c>
      <c r="B38" s="151">
        <v>30310</v>
      </c>
      <c r="C38" s="146" t="s">
        <v>27</v>
      </c>
      <c r="D38" s="166">
        <v>24</v>
      </c>
      <c r="E38" s="154"/>
      <c r="F38" s="154">
        <v>41.67</v>
      </c>
      <c r="G38" s="154">
        <v>50</v>
      </c>
      <c r="H38" s="154">
        <v>8.33</v>
      </c>
      <c r="I38" s="35">
        <f t="shared" si="7"/>
        <v>3.6665999999999999</v>
      </c>
      <c r="J38" s="8"/>
      <c r="K38" s="97">
        <f t="shared" si="2"/>
        <v>24</v>
      </c>
      <c r="L38" s="98">
        <f t="shared" si="3"/>
        <v>13.9992</v>
      </c>
      <c r="M38" s="99">
        <f t="shared" si="0"/>
        <v>58.33</v>
      </c>
      <c r="N38" s="114">
        <f t="shared" si="4"/>
        <v>0</v>
      </c>
      <c r="O38" s="100">
        <f t="shared" si="1"/>
        <v>0</v>
      </c>
    </row>
    <row r="39" spans="1:15" s="1" customFormat="1" ht="15" customHeight="1" x14ac:dyDescent="0.25">
      <c r="A39" s="9">
        <v>9</v>
      </c>
      <c r="B39" s="151">
        <v>30440</v>
      </c>
      <c r="C39" s="146" t="s">
        <v>28</v>
      </c>
      <c r="D39" s="166">
        <v>74</v>
      </c>
      <c r="E39" s="154">
        <v>2.7</v>
      </c>
      <c r="F39" s="154">
        <v>35.14</v>
      </c>
      <c r="G39" s="154">
        <v>40.54</v>
      </c>
      <c r="H39" s="154">
        <v>21.62</v>
      </c>
      <c r="I39" s="35">
        <f t="shared" si="7"/>
        <v>3.8108000000000004</v>
      </c>
      <c r="J39" s="8"/>
      <c r="K39" s="97">
        <f t="shared" si="2"/>
        <v>74</v>
      </c>
      <c r="L39" s="98">
        <f t="shared" si="3"/>
        <v>45.998400000000004</v>
      </c>
      <c r="M39" s="99">
        <f t="shared" si="0"/>
        <v>62.16</v>
      </c>
      <c r="N39" s="114">
        <f t="shared" si="4"/>
        <v>1.9980000000000002</v>
      </c>
      <c r="O39" s="100">
        <f t="shared" si="1"/>
        <v>2.7</v>
      </c>
    </row>
    <row r="40" spans="1:15" s="1" customFormat="1" ht="15" customHeight="1" x14ac:dyDescent="0.25">
      <c r="A40" s="259">
        <v>10</v>
      </c>
      <c r="B40" s="151">
        <v>30500</v>
      </c>
      <c r="C40" s="146" t="s">
        <v>30</v>
      </c>
      <c r="D40" s="166">
        <v>39</v>
      </c>
      <c r="E40" s="154"/>
      <c r="F40" s="154">
        <v>35.9</v>
      </c>
      <c r="G40" s="154">
        <v>51.28</v>
      </c>
      <c r="H40" s="154">
        <v>12.82</v>
      </c>
      <c r="I40" s="35">
        <f t="shared" si="7"/>
        <v>3.7691999999999997</v>
      </c>
      <c r="J40" s="8"/>
      <c r="K40" s="97">
        <f t="shared" si="2"/>
        <v>39</v>
      </c>
      <c r="L40" s="98">
        <f t="shared" si="3"/>
        <v>24.998999999999995</v>
      </c>
      <c r="M40" s="99">
        <f t="shared" si="0"/>
        <v>64.099999999999994</v>
      </c>
      <c r="N40" s="114">
        <f t="shared" si="4"/>
        <v>0</v>
      </c>
      <c r="O40" s="100">
        <f t="shared" si="1"/>
        <v>0</v>
      </c>
    </row>
    <row r="41" spans="1:15" s="1" customFormat="1" ht="15" customHeight="1" x14ac:dyDescent="0.25">
      <c r="A41" s="259">
        <v>11</v>
      </c>
      <c r="B41" s="151">
        <v>30530</v>
      </c>
      <c r="C41" s="146" t="s">
        <v>31</v>
      </c>
      <c r="D41" s="166">
        <v>81</v>
      </c>
      <c r="E41" s="154">
        <v>1.23</v>
      </c>
      <c r="F41" s="154">
        <v>60.49</v>
      </c>
      <c r="G41" s="154">
        <v>32.1</v>
      </c>
      <c r="H41" s="154">
        <v>6.17</v>
      </c>
      <c r="I41" s="35">
        <f t="shared" si="7"/>
        <v>3.4318000000000008</v>
      </c>
      <c r="J41" s="8"/>
      <c r="K41" s="97">
        <f t="shared" si="2"/>
        <v>81</v>
      </c>
      <c r="L41" s="98">
        <f t="shared" si="3"/>
        <v>30.998700000000003</v>
      </c>
      <c r="M41" s="99">
        <f t="shared" si="0"/>
        <v>38.270000000000003</v>
      </c>
      <c r="N41" s="114">
        <f t="shared" si="4"/>
        <v>0.99629999999999996</v>
      </c>
      <c r="O41" s="100">
        <f t="shared" si="1"/>
        <v>1.23</v>
      </c>
    </row>
    <row r="42" spans="1:15" s="1" customFormat="1" ht="15" customHeight="1" x14ac:dyDescent="0.25">
      <c r="A42" s="261">
        <v>12</v>
      </c>
      <c r="B42" s="151">
        <v>30640</v>
      </c>
      <c r="C42" s="146" t="s">
        <v>32</v>
      </c>
      <c r="D42" s="166">
        <v>97</v>
      </c>
      <c r="E42" s="154">
        <v>1.03</v>
      </c>
      <c r="F42" s="154">
        <v>35.049999999999997</v>
      </c>
      <c r="G42" s="154">
        <v>37.11</v>
      </c>
      <c r="H42" s="154">
        <v>26.8</v>
      </c>
      <c r="I42" s="35">
        <f t="shared" si="7"/>
        <v>3.8964999999999996</v>
      </c>
      <c r="J42" s="8"/>
      <c r="K42" s="97">
        <f t="shared" si="2"/>
        <v>97</v>
      </c>
      <c r="L42" s="98">
        <f t="shared" si="3"/>
        <v>61.992699999999992</v>
      </c>
      <c r="M42" s="99">
        <f t="shared" si="0"/>
        <v>63.91</v>
      </c>
      <c r="N42" s="114">
        <f t="shared" si="4"/>
        <v>0.99909999999999999</v>
      </c>
      <c r="O42" s="100">
        <f t="shared" si="1"/>
        <v>1.03</v>
      </c>
    </row>
    <row r="43" spans="1:15" s="1" customFormat="1" ht="15" customHeight="1" x14ac:dyDescent="0.25">
      <c r="A43" s="259">
        <v>13</v>
      </c>
      <c r="B43" s="151">
        <v>30650</v>
      </c>
      <c r="C43" s="146" t="s">
        <v>33</v>
      </c>
      <c r="D43" s="166">
        <v>73</v>
      </c>
      <c r="E43" s="154">
        <v>5.48</v>
      </c>
      <c r="F43" s="154">
        <v>64.38</v>
      </c>
      <c r="G43" s="154">
        <v>21.92</v>
      </c>
      <c r="H43" s="154">
        <v>8.2200000000000006</v>
      </c>
      <c r="I43" s="35">
        <f t="shared" si="7"/>
        <v>3.3287999999999998</v>
      </c>
      <c r="J43" s="8"/>
      <c r="K43" s="97">
        <f t="shared" si="2"/>
        <v>73</v>
      </c>
      <c r="L43" s="98">
        <f t="shared" si="3"/>
        <v>22.002200000000002</v>
      </c>
      <c r="M43" s="99">
        <f t="shared" si="0"/>
        <v>30.14</v>
      </c>
      <c r="N43" s="114">
        <f t="shared" si="4"/>
        <v>4.0004</v>
      </c>
      <c r="O43" s="100">
        <f t="shared" si="1"/>
        <v>5.48</v>
      </c>
    </row>
    <row r="44" spans="1:15" s="1" customFormat="1" ht="15" customHeight="1" x14ac:dyDescent="0.25">
      <c r="A44" s="259">
        <v>14</v>
      </c>
      <c r="B44" s="142">
        <v>30790</v>
      </c>
      <c r="C44" s="146" t="s">
        <v>34</v>
      </c>
      <c r="D44" s="166">
        <v>66</v>
      </c>
      <c r="E44" s="154">
        <v>6.06</v>
      </c>
      <c r="F44" s="154">
        <v>37.880000000000003</v>
      </c>
      <c r="G44" s="154">
        <v>39.39</v>
      </c>
      <c r="H44" s="154">
        <v>16.670000000000002</v>
      </c>
      <c r="I44" s="35">
        <f t="shared" si="7"/>
        <v>3.6667000000000005</v>
      </c>
      <c r="J44" s="8"/>
      <c r="K44" s="97">
        <f t="shared" si="2"/>
        <v>66</v>
      </c>
      <c r="L44" s="98">
        <f t="shared" si="3"/>
        <v>36.999600000000001</v>
      </c>
      <c r="M44" s="99">
        <f t="shared" si="0"/>
        <v>56.06</v>
      </c>
      <c r="N44" s="114">
        <f t="shared" si="4"/>
        <v>3.9995999999999996</v>
      </c>
      <c r="O44" s="100">
        <f t="shared" si="1"/>
        <v>6.06</v>
      </c>
    </row>
    <row r="45" spans="1:15" s="1" customFormat="1" ht="15" customHeight="1" x14ac:dyDescent="0.25">
      <c r="A45" s="259">
        <v>15</v>
      </c>
      <c r="B45" s="151">
        <v>30880</v>
      </c>
      <c r="C45" s="145" t="s">
        <v>35</v>
      </c>
      <c r="D45" s="166">
        <v>67</v>
      </c>
      <c r="E45" s="154">
        <v>2.99</v>
      </c>
      <c r="F45" s="154">
        <v>61.19</v>
      </c>
      <c r="G45" s="154">
        <v>29.85</v>
      </c>
      <c r="H45" s="154">
        <v>5.97</v>
      </c>
      <c r="I45" s="35">
        <f t="shared" si="7"/>
        <v>3.3879999999999999</v>
      </c>
      <c r="J45" s="8"/>
      <c r="K45" s="97">
        <f t="shared" si="2"/>
        <v>67</v>
      </c>
      <c r="L45" s="98">
        <f t="shared" si="3"/>
        <v>23.999400000000001</v>
      </c>
      <c r="M45" s="99">
        <f t="shared" si="0"/>
        <v>35.82</v>
      </c>
      <c r="N45" s="114">
        <f t="shared" si="4"/>
        <v>2.0033000000000003</v>
      </c>
      <c r="O45" s="100">
        <f t="shared" si="1"/>
        <v>2.99</v>
      </c>
    </row>
    <row r="46" spans="1:15" s="1" customFormat="1" ht="15" customHeight="1" x14ac:dyDescent="0.25">
      <c r="A46" s="259">
        <v>16</v>
      </c>
      <c r="B46" s="151">
        <v>30940</v>
      </c>
      <c r="C46" s="146" t="s">
        <v>36</v>
      </c>
      <c r="D46" s="166">
        <v>101</v>
      </c>
      <c r="E46" s="154">
        <v>1.98</v>
      </c>
      <c r="F46" s="154">
        <v>38.61</v>
      </c>
      <c r="G46" s="154">
        <v>40.590000000000003</v>
      </c>
      <c r="H46" s="154">
        <v>18.809999999999999</v>
      </c>
      <c r="I46" s="35">
        <f t="shared" si="7"/>
        <v>3.762</v>
      </c>
      <c r="J46" s="8"/>
      <c r="K46" s="97">
        <f t="shared" si="2"/>
        <v>101</v>
      </c>
      <c r="L46" s="98">
        <f t="shared" si="3"/>
        <v>59.994000000000007</v>
      </c>
      <c r="M46" s="99">
        <f t="shared" si="0"/>
        <v>59.400000000000006</v>
      </c>
      <c r="N46" s="98">
        <f t="shared" si="4"/>
        <v>1.9997999999999998</v>
      </c>
      <c r="O46" s="100">
        <f t="shared" si="1"/>
        <v>1.98</v>
      </c>
    </row>
    <row r="47" spans="1:15" s="1" customFormat="1" ht="15" customHeight="1" thickBot="1" x14ac:dyDescent="0.3">
      <c r="A47" s="240">
        <v>17</v>
      </c>
      <c r="B47" s="126">
        <v>31480</v>
      </c>
      <c r="C47" s="146" t="s">
        <v>38</v>
      </c>
      <c r="D47" s="168">
        <v>102</v>
      </c>
      <c r="E47" s="137">
        <v>2.94</v>
      </c>
      <c r="F47" s="137">
        <v>55.88</v>
      </c>
      <c r="G47" s="137">
        <v>33.33</v>
      </c>
      <c r="H47" s="138">
        <v>7.84</v>
      </c>
      <c r="I47" s="35">
        <f t="shared" si="7"/>
        <v>3.4604000000000004</v>
      </c>
      <c r="J47" s="8"/>
      <c r="K47" s="101">
        <f t="shared" si="2"/>
        <v>102</v>
      </c>
      <c r="L47" s="102">
        <f t="shared" si="3"/>
        <v>41.993400000000001</v>
      </c>
      <c r="M47" s="103">
        <f t="shared" si="0"/>
        <v>41.17</v>
      </c>
      <c r="N47" s="102">
        <f t="shared" si="4"/>
        <v>2.9988000000000001</v>
      </c>
      <c r="O47" s="104">
        <f t="shared" si="1"/>
        <v>2.94</v>
      </c>
    </row>
    <row r="48" spans="1:15" s="1" customFormat="1" ht="15" customHeight="1" thickBot="1" x14ac:dyDescent="0.3">
      <c r="A48" s="28"/>
      <c r="B48" s="51"/>
      <c r="C48" s="32" t="s">
        <v>100</v>
      </c>
      <c r="D48" s="169">
        <f>SUM(D49:D67)</f>
        <v>1402</v>
      </c>
      <c r="E48" s="30">
        <v>0.42105263157894735</v>
      </c>
      <c r="F48" s="65">
        <v>36.539473684210527</v>
      </c>
      <c r="G48" s="30">
        <v>38.721578947368421</v>
      </c>
      <c r="H48" s="30">
        <v>24.315789473684209</v>
      </c>
      <c r="I48" s="64">
        <f t="shared" ref="I48" si="8">AVERAGE(I49:I67)</f>
        <v>3.8692578947368417</v>
      </c>
      <c r="J48" s="8"/>
      <c r="K48" s="110">
        <f t="shared" si="2"/>
        <v>1402</v>
      </c>
      <c r="L48" s="111">
        <f>SUM(L49:L67)</f>
        <v>952.98449999999968</v>
      </c>
      <c r="M48" s="112">
        <f t="shared" si="0"/>
        <v>63.037368421052633</v>
      </c>
      <c r="N48" s="111">
        <f>SUM(N49:N67)</f>
        <v>5.0022000000000002</v>
      </c>
      <c r="O48" s="113">
        <f t="shared" si="1"/>
        <v>0.42105263157894735</v>
      </c>
    </row>
    <row r="49" spans="1:15" s="1" customFormat="1" ht="15" customHeight="1" x14ac:dyDescent="0.25">
      <c r="A49" s="11">
        <v>1</v>
      </c>
      <c r="B49" s="142">
        <v>40010</v>
      </c>
      <c r="C49" s="145" t="s">
        <v>118</v>
      </c>
      <c r="D49" s="170">
        <v>179</v>
      </c>
      <c r="E49" s="148"/>
      <c r="F49" s="148">
        <v>23.46</v>
      </c>
      <c r="G49" s="148">
        <v>40.78</v>
      </c>
      <c r="H49" s="148">
        <v>35.75</v>
      </c>
      <c r="I49" s="58">
        <f t="shared" ref="I49:I79" si="9">(E49*2+F49*3+G49*4+H49*5)/100</f>
        <v>4.1224999999999996</v>
      </c>
      <c r="J49" s="8"/>
      <c r="K49" s="93">
        <f t="shared" si="2"/>
        <v>179</v>
      </c>
      <c r="L49" s="94">
        <f t="shared" si="3"/>
        <v>136.98869999999999</v>
      </c>
      <c r="M49" s="95">
        <f t="shared" si="0"/>
        <v>76.53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51">
        <v>40030</v>
      </c>
      <c r="C50" s="146" t="s">
        <v>124</v>
      </c>
      <c r="D50" s="166">
        <v>61</v>
      </c>
      <c r="E50" s="154"/>
      <c r="F50" s="154">
        <v>11.48</v>
      </c>
      <c r="G50" s="154">
        <v>37.700000000000003</v>
      </c>
      <c r="H50" s="154">
        <v>50.82</v>
      </c>
      <c r="I50" s="35">
        <f t="shared" si="9"/>
        <v>4.3934000000000006</v>
      </c>
      <c r="J50" s="8"/>
      <c r="K50" s="97">
        <f t="shared" si="2"/>
        <v>61</v>
      </c>
      <c r="L50" s="98">
        <f t="shared" si="3"/>
        <v>53.997199999999999</v>
      </c>
      <c r="M50" s="99">
        <f t="shared" si="0"/>
        <v>88.52000000000001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51">
        <v>40410</v>
      </c>
      <c r="C51" s="146" t="s">
        <v>48</v>
      </c>
      <c r="D51" s="166">
        <v>145</v>
      </c>
      <c r="E51" s="154"/>
      <c r="F51" s="154">
        <v>15.17</v>
      </c>
      <c r="G51" s="154">
        <v>36.549999999999997</v>
      </c>
      <c r="H51" s="154">
        <v>48.28</v>
      </c>
      <c r="I51" s="35">
        <f t="shared" si="9"/>
        <v>4.3311000000000002</v>
      </c>
      <c r="J51" s="8"/>
      <c r="K51" s="97">
        <f t="shared" si="2"/>
        <v>145</v>
      </c>
      <c r="L51" s="98">
        <f t="shared" si="3"/>
        <v>123.0035</v>
      </c>
      <c r="M51" s="99">
        <f t="shared" si="0"/>
        <v>84.83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51">
        <v>40011</v>
      </c>
      <c r="C52" s="146" t="s">
        <v>39</v>
      </c>
      <c r="D52" s="166">
        <v>167</v>
      </c>
      <c r="E52" s="154">
        <v>0.6</v>
      </c>
      <c r="F52" s="154">
        <v>23.35</v>
      </c>
      <c r="G52" s="154">
        <v>47.31</v>
      </c>
      <c r="H52" s="154">
        <v>28.74</v>
      </c>
      <c r="I52" s="35">
        <f t="shared" si="9"/>
        <v>4.0419</v>
      </c>
      <c r="J52" s="8"/>
      <c r="K52" s="97">
        <f t="shared" si="2"/>
        <v>167</v>
      </c>
      <c r="L52" s="98">
        <f t="shared" si="3"/>
        <v>127.0035</v>
      </c>
      <c r="M52" s="99">
        <f t="shared" si="0"/>
        <v>76.05</v>
      </c>
      <c r="N52" s="98">
        <f t="shared" si="4"/>
        <v>1.002</v>
      </c>
      <c r="O52" s="100">
        <f t="shared" si="1"/>
        <v>0.6</v>
      </c>
    </row>
    <row r="53" spans="1:15" s="1" customFormat="1" ht="15" customHeight="1" x14ac:dyDescent="0.25">
      <c r="A53" s="9">
        <v>5</v>
      </c>
      <c r="B53" s="151">
        <v>40080</v>
      </c>
      <c r="C53" s="146" t="s">
        <v>41</v>
      </c>
      <c r="D53" s="166">
        <v>101</v>
      </c>
      <c r="E53" s="154">
        <v>0.99</v>
      </c>
      <c r="F53" s="154">
        <v>40.590000000000003</v>
      </c>
      <c r="G53" s="154">
        <v>40.590000000000003</v>
      </c>
      <c r="H53" s="154">
        <v>17.82</v>
      </c>
      <c r="I53" s="35">
        <f t="shared" si="9"/>
        <v>3.7521000000000004</v>
      </c>
      <c r="J53" s="8"/>
      <c r="K53" s="97">
        <f t="shared" si="2"/>
        <v>101</v>
      </c>
      <c r="L53" s="98">
        <f t="shared" si="3"/>
        <v>58.99410000000001</v>
      </c>
      <c r="M53" s="99">
        <f t="shared" si="0"/>
        <v>58.410000000000004</v>
      </c>
      <c r="N53" s="98">
        <f t="shared" si="4"/>
        <v>0.9998999999999999</v>
      </c>
      <c r="O53" s="100">
        <f t="shared" si="1"/>
        <v>0.99</v>
      </c>
    </row>
    <row r="54" spans="1:15" s="1" customFormat="1" ht="15" customHeight="1" x14ac:dyDescent="0.25">
      <c r="A54" s="9">
        <v>6</v>
      </c>
      <c r="B54" s="151">
        <v>40100</v>
      </c>
      <c r="C54" s="146" t="s">
        <v>42</v>
      </c>
      <c r="D54" s="166">
        <v>82</v>
      </c>
      <c r="E54" s="154"/>
      <c r="F54" s="154">
        <v>40.24</v>
      </c>
      <c r="G54" s="154">
        <v>34.15</v>
      </c>
      <c r="H54" s="154">
        <v>25.61</v>
      </c>
      <c r="I54" s="35">
        <f t="shared" si="9"/>
        <v>3.8536999999999999</v>
      </c>
      <c r="J54" s="8"/>
      <c r="K54" s="97">
        <f t="shared" si="2"/>
        <v>82</v>
      </c>
      <c r="L54" s="98">
        <f t="shared" si="3"/>
        <v>49.0032</v>
      </c>
      <c r="M54" s="99">
        <f t="shared" si="0"/>
        <v>59.76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51">
        <v>40020</v>
      </c>
      <c r="C55" s="146" t="s">
        <v>119</v>
      </c>
      <c r="D55" s="166">
        <v>32</v>
      </c>
      <c r="E55" s="154"/>
      <c r="F55" s="154">
        <v>6.25</v>
      </c>
      <c r="G55" s="154">
        <v>56.25</v>
      </c>
      <c r="H55" s="154">
        <v>37.5</v>
      </c>
      <c r="I55" s="35">
        <f t="shared" si="9"/>
        <v>4.3125</v>
      </c>
      <c r="J55" s="8"/>
      <c r="K55" s="97">
        <f t="shared" si="2"/>
        <v>32</v>
      </c>
      <c r="L55" s="98">
        <f t="shared" si="3"/>
        <v>30</v>
      </c>
      <c r="M55" s="99">
        <f t="shared" si="0"/>
        <v>93.75</v>
      </c>
      <c r="N55" s="98">
        <f t="shared" si="4"/>
        <v>0</v>
      </c>
      <c r="O55" s="100">
        <f t="shared" si="1"/>
        <v>0</v>
      </c>
    </row>
    <row r="56" spans="1:15" s="1" customFormat="1" ht="15" customHeight="1" x14ac:dyDescent="0.25">
      <c r="A56" s="9">
        <v>8</v>
      </c>
      <c r="B56" s="151">
        <v>40031</v>
      </c>
      <c r="C56" s="147" t="s">
        <v>40</v>
      </c>
      <c r="D56" s="166">
        <v>54</v>
      </c>
      <c r="E56" s="154"/>
      <c r="F56" s="154">
        <v>42.59</v>
      </c>
      <c r="G56" s="154">
        <v>33.33</v>
      </c>
      <c r="H56" s="154">
        <v>24.07</v>
      </c>
      <c r="I56" s="35">
        <f t="shared" si="9"/>
        <v>3.8144000000000005</v>
      </c>
      <c r="J56" s="8"/>
      <c r="K56" s="97">
        <f t="shared" si="2"/>
        <v>54</v>
      </c>
      <c r="L56" s="98">
        <f t="shared" si="3"/>
        <v>30.995999999999999</v>
      </c>
      <c r="M56" s="99">
        <f t="shared" si="0"/>
        <v>57.4</v>
      </c>
      <c r="N56" s="98">
        <f t="shared" si="4"/>
        <v>0</v>
      </c>
      <c r="O56" s="100">
        <f t="shared" si="1"/>
        <v>0</v>
      </c>
    </row>
    <row r="57" spans="1:15" s="1" customFormat="1" ht="15" customHeight="1" x14ac:dyDescent="0.25">
      <c r="A57" s="9">
        <v>9</v>
      </c>
      <c r="B57" s="151">
        <v>40210</v>
      </c>
      <c r="C57" s="147" t="s">
        <v>44</v>
      </c>
      <c r="D57" s="166">
        <v>46</v>
      </c>
      <c r="E57" s="154"/>
      <c r="F57" s="154">
        <v>36.950000000000003</v>
      </c>
      <c r="G57" s="154">
        <v>47.83</v>
      </c>
      <c r="H57" s="154">
        <v>15.22</v>
      </c>
      <c r="I57" s="35">
        <f t="shared" si="9"/>
        <v>3.7827000000000002</v>
      </c>
      <c r="J57" s="8"/>
      <c r="K57" s="97">
        <f t="shared" si="2"/>
        <v>46</v>
      </c>
      <c r="L57" s="98">
        <f t="shared" si="3"/>
        <v>29.002999999999997</v>
      </c>
      <c r="M57" s="99">
        <f t="shared" si="0"/>
        <v>63.05</v>
      </c>
      <c r="N57" s="114">
        <f t="shared" si="4"/>
        <v>0</v>
      </c>
      <c r="O57" s="100">
        <f t="shared" si="1"/>
        <v>0</v>
      </c>
    </row>
    <row r="58" spans="1:15" s="1" customFormat="1" ht="15" customHeight="1" x14ac:dyDescent="0.25">
      <c r="A58" s="9">
        <v>10</v>
      </c>
      <c r="B58" s="142">
        <v>40300</v>
      </c>
      <c r="C58" s="50" t="s">
        <v>45</v>
      </c>
      <c r="D58" s="166">
        <v>21</v>
      </c>
      <c r="E58" s="154"/>
      <c r="F58" s="154">
        <v>52.38</v>
      </c>
      <c r="G58" s="154">
        <v>38.1</v>
      </c>
      <c r="H58" s="154">
        <v>9.52</v>
      </c>
      <c r="I58" s="35">
        <f t="shared" si="9"/>
        <v>3.5713999999999997</v>
      </c>
      <c r="J58" s="8"/>
      <c r="K58" s="97">
        <f t="shared" si="2"/>
        <v>21</v>
      </c>
      <c r="L58" s="98">
        <f t="shared" si="3"/>
        <v>10.000200000000001</v>
      </c>
      <c r="M58" s="99">
        <f t="shared" si="0"/>
        <v>47.620000000000005</v>
      </c>
      <c r="N58" s="98">
        <f t="shared" si="4"/>
        <v>0</v>
      </c>
      <c r="O58" s="100">
        <f t="shared" si="1"/>
        <v>0</v>
      </c>
    </row>
    <row r="59" spans="1:15" s="1" customFormat="1" ht="15" customHeight="1" x14ac:dyDescent="0.25">
      <c r="A59" s="9">
        <v>11</v>
      </c>
      <c r="B59" s="151">
        <v>40360</v>
      </c>
      <c r="C59" s="146" t="s">
        <v>46</v>
      </c>
      <c r="D59" s="166">
        <v>25</v>
      </c>
      <c r="E59" s="154">
        <v>4</v>
      </c>
      <c r="F59" s="154">
        <v>84</v>
      </c>
      <c r="G59" s="154">
        <v>8</v>
      </c>
      <c r="H59" s="154">
        <v>4</v>
      </c>
      <c r="I59" s="35">
        <f t="shared" si="9"/>
        <v>3.12</v>
      </c>
      <c r="J59" s="8"/>
      <c r="K59" s="97">
        <f t="shared" si="2"/>
        <v>25</v>
      </c>
      <c r="L59" s="98">
        <f t="shared" si="3"/>
        <v>3</v>
      </c>
      <c r="M59" s="99">
        <f t="shared" si="0"/>
        <v>12</v>
      </c>
      <c r="N59" s="98">
        <f t="shared" si="4"/>
        <v>1</v>
      </c>
      <c r="O59" s="100">
        <f t="shared" si="1"/>
        <v>4</v>
      </c>
    </row>
    <row r="60" spans="1:15" s="1" customFormat="1" ht="15" customHeight="1" x14ac:dyDescent="0.25">
      <c r="A60" s="9">
        <v>12</v>
      </c>
      <c r="B60" s="151">
        <v>40390</v>
      </c>
      <c r="C60" s="146" t="s">
        <v>47</v>
      </c>
      <c r="D60" s="166">
        <v>41</v>
      </c>
      <c r="E60" s="154"/>
      <c r="F60" s="154">
        <v>29.27</v>
      </c>
      <c r="G60" s="154">
        <v>56.1</v>
      </c>
      <c r="H60" s="154">
        <v>14.63</v>
      </c>
      <c r="I60" s="35">
        <f t="shared" si="9"/>
        <v>3.8536000000000001</v>
      </c>
      <c r="J60" s="8"/>
      <c r="K60" s="97">
        <f t="shared" si="2"/>
        <v>41</v>
      </c>
      <c r="L60" s="98">
        <f t="shared" si="3"/>
        <v>28.999300000000002</v>
      </c>
      <c r="M60" s="99">
        <f t="shared" si="0"/>
        <v>70.73</v>
      </c>
      <c r="N60" s="98">
        <f t="shared" si="4"/>
        <v>0</v>
      </c>
      <c r="O60" s="100">
        <f t="shared" si="1"/>
        <v>0</v>
      </c>
    </row>
    <row r="61" spans="1:15" s="1" customFormat="1" ht="15" customHeight="1" x14ac:dyDescent="0.25">
      <c r="A61" s="9">
        <v>13</v>
      </c>
      <c r="B61" s="151">
        <v>40720</v>
      </c>
      <c r="C61" s="146" t="s">
        <v>120</v>
      </c>
      <c r="D61" s="166">
        <v>83</v>
      </c>
      <c r="E61" s="154">
        <v>2.41</v>
      </c>
      <c r="F61" s="154">
        <v>36.14</v>
      </c>
      <c r="G61" s="154">
        <v>40.96</v>
      </c>
      <c r="H61" s="154">
        <v>20.48</v>
      </c>
      <c r="I61" s="35">
        <f t="shared" si="9"/>
        <v>3.7948000000000004</v>
      </c>
      <c r="J61" s="8"/>
      <c r="K61" s="97">
        <f t="shared" si="2"/>
        <v>83</v>
      </c>
      <c r="L61" s="98">
        <f t="shared" si="3"/>
        <v>50.995199999999997</v>
      </c>
      <c r="M61" s="99">
        <f t="shared" si="0"/>
        <v>61.44</v>
      </c>
      <c r="N61" s="98">
        <f t="shared" si="4"/>
        <v>2.0003000000000002</v>
      </c>
      <c r="O61" s="100">
        <f t="shared" si="1"/>
        <v>2.41</v>
      </c>
    </row>
    <row r="62" spans="1:15" s="1" customFormat="1" ht="15" customHeight="1" x14ac:dyDescent="0.25">
      <c r="A62" s="9">
        <v>14</v>
      </c>
      <c r="B62" s="151">
        <v>40730</v>
      </c>
      <c r="C62" s="146" t="s">
        <v>49</v>
      </c>
      <c r="D62" s="166">
        <v>10</v>
      </c>
      <c r="E62" s="154"/>
      <c r="F62" s="154">
        <v>50</v>
      </c>
      <c r="G62" s="154">
        <v>10</v>
      </c>
      <c r="H62" s="154">
        <v>40</v>
      </c>
      <c r="I62" s="35">
        <f t="shared" si="9"/>
        <v>3.9</v>
      </c>
      <c r="J62" s="8"/>
      <c r="K62" s="97">
        <f t="shared" si="2"/>
        <v>10</v>
      </c>
      <c r="L62" s="98">
        <f t="shared" si="3"/>
        <v>5</v>
      </c>
      <c r="M62" s="99">
        <f t="shared" si="0"/>
        <v>50</v>
      </c>
      <c r="N62" s="98">
        <f t="shared" si="4"/>
        <v>0</v>
      </c>
      <c r="O62" s="100">
        <f t="shared" si="1"/>
        <v>0</v>
      </c>
    </row>
    <row r="63" spans="1:15" s="1" customFormat="1" ht="15" customHeight="1" x14ac:dyDescent="0.25">
      <c r="A63" s="9">
        <v>15</v>
      </c>
      <c r="B63" s="151">
        <v>40820</v>
      </c>
      <c r="C63" s="146" t="s">
        <v>50</v>
      </c>
      <c r="D63" s="166">
        <v>68</v>
      </c>
      <c r="E63" s="154"/>
      <c r="F63" s="154">
        <v>30.88</v>
      </c>
      <c r="G63" s="154">
        <v>48.53</v>
      </c>
      <c r="H63" s="154">
        <v>20.59</v>
      </c>
      <c r="I63" s="35">
        <f t="shared" si="9"/>
        <v>3.8971</v>
      </c>
      <c r="J63" s="8"/>
      <c r="K63" s="97">
        <f t="shared" si="2"/>
        <v>68</v>
      </c>
      <c r="L63" s="98">
        <f t="shared" si="3"/>
        <v>47.001599999999996</v>
      </c>
      <c r="M63" s="99">
        <f t="shared" si="0"/>
        <v>69.12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51">
        <v>40840</v>
      </c>
      <c r="C64" s="146" t="s">
        <v>51</v>
      </c>
      <c r="D64" s="166">
        <v>63</v>
      </c>
      <c r="E64" s="154"/>
      <c r="F64" s="154">
        <v>52.38</v>
      </c>
      <c r="G64" s="154">
        <v>38.1</v>
      </c>
      <c r="H64" s="154">
        <v>9.52</v>
      </c>
      <c r="I64" s="35">
        <f t="shared" si="9"/>
        <v>3.5713999999999997</v>
      </c>
      <c r="J64" s="8"/>
      <c r="K64" s="97">
        <f t="shared" si="2"/>
        <v>63</v>
      </c>
      <c r="L64" s="98">
        <f t="shared" si="3"/>
        <v>30.000600000000006</v>
      </c>
      <c r="M64" s="99">
        <f t="shared" si="0"/>
        <v>47.620000000000005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51">
        <v>40950</v>
      </c>
      <c r="C65" s="146" t="s">
        <v>52</v>
      </c>
      <c r="D65" s="166">
        <v>64</v>
      </c>
      <c r="E65" s="154"/>
      <c r="F65" s="154">
        <v>50</v>
      </c>
      <c r="G65" s="154">
        <v>43.75</v>
      </c>
      <c r="H65" s="154">
        <v>6.25</v>
      </c>
      <c r="I65" s="35">
        <f t="shared" si="9"/>
        <v>3.5625</v>
      </c>
      <c r="J65" s="8"/>
      <c r="K65" s="97">
        <f t="shared" si="2"/>
        <v>64</v>
      </c>
      <c r="L65" s="98">
        <f t="shared" si="3"/>
        <v>32</v>
      </c>
      <c r="M65" s="99">
        <f t="shared" si="0"/>
        <v>50</v>
      </c>
      <c r="N65" s="114">
        <f t="shared" si="4"/>
        <v>0</v>
      </c>
      <c r="O65" s="100">
        <f t="shared" si="1"/>
        <v>0</v>
      </c>
    </row>
    <row r="66" spans="1:15" s="1" customFormat="1" ht="15" customHeight="1" x14ac:dyDescent="0.25">
      <c r="A66" s="9">
        <v>18</v>
      </c>
      <c r="B66" s="151">
        <v>40990</v>
      </c>
      <c r="C66" s="146" t="s">
        <v>53</v>
      </c>
      <c r="D66" s="166">
        <v>92</v>
      </c>
      <c r="E66" s="154"/>
      <c r="F66" s="154">
        <v>25</v>
      </c>
      <c r="G66" s="154">
        <v>42.39</v>
      </c>
      <c r="H66" s="70">
        <v>32.61</v>
      </c>
      <c r="I66" s="35">
        <f t="shared" si="9"/>
        <v>4.0761000000000003</v>
      </c>
      <c r="J66" s="8"/>
      <c r="K66" s="97">
        <f t="shared" si="2"/>
        <v>92</v>
      </c>
      <c r="L66" s="98">
        <f t="shared" si="3"/>
        <v>69</v>
      </c>
      <c r="M66" s="99">
        <f t="shared" si="0"/>
        <v>75</v>
      </c>
      <c r="N66" s="98">
        <f t="shared" si="4"/>
        <v>0</v>
      </c>
      <c r="O66" s="100">
        <f t="shared" si="1"/>
        <v>0</v>
      </c>
    </row>
    <row r="67" spans="1:15" s="1" customFormat="1" ht="15" customHeight="1" thickBot="1" x14ac:dyDescent="0.3">
      <c r="A67" s="10">
        <v>19</v>
      </c>
      <c r="B67" s="134">
        <v>40133</v>
      </c>
      <c r="C67" s="48" t="s">
        <v>43</v>
      </c>
      <c r="D67" s="168">
        <v>68</v>
      </c>
      <c r="E67" s="137"/>
      <c r="F67" s="137">
        <v>44.12</v>
      </c>
      <c r="G67" s="137">
        <v>35.29</v>
      </c>
      <c r="H67" s="138">
        <v>20.59</v>
      </c>
      <c r="I67" s="57">
        <f t="shared" si="9"/>
        <v>3.7646999999999995</v>
      </c>
      <c r="J67" s="8"/>
      <c r="K67" s="101">
        <f t="shared" si="2"/>
        <v>68</v>
      </c>
      <c r="L67" s="102">
        <f t="shared" si="3"/>
        <v>37.998399999999997</v>
      </c>
      <c r="M67" s="103">
        <f t="shared" si="0"/>
        <v>55.879999999999995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69">
        <f>SUM(D69:D82)</f>
        <v>1006</v>
      </c>
      <c r="E68" s="30">
        <v>1.356153846153846</v>
      </c>
      <c r="F68" s="30">
        <v>38.181538461538466</v>
      </c>
      <c r="G68" s="30">
        <v>37.984615384615395</v>
      </c>
      <c r="H68" s="30">
        <v>22.475384615384616</v>
      </c>
      <c r="I68" s="31">
        <f>AVERAGE(I69:I82)</f>
        <v>3.815723076923077</v>
      </c>
      <c r="J68" s="8"/>
      <c r="K68" s="110">
        <f t="shared" si="2"/>
        <v>1006</v>
      </c>
      <c r="L68" s="111">
        <f>SUM(L69:L82)</f>
        <v>616.00510000000008</v>
      </c>
      <c r="M68" s="112">
        <f t="shared" si="0"/>
        <v>60.460000000000008</v>
      </c>
      <c r="N68" s="111">
        <f>SUM(N69:N82)</f>
        <v>10.9968</v>
      </c>
      <c r="O68" s="113">
        <f t="shared" si="1"/>
        <v>1.356153846153846</v>
      </c>
    </row>
    <row r="69" spans="1:15" s="1" customFormat="1" ht="15" customHeight="1" x14ac:dyDescent="0.25">
      <c r="A69" s="11">
        <v>1</v>
      </c>
      <c r="B69" s="142">
        <v>50040</v>
      </c>
      <c r="C69" s="145" t="s">
        <v>55</v>
      </c>
      <c r="D69" s="170">
        <v>83</v>
      </c>
      <c r="E69" s="148"/>
      <c r="F69" s="148">
        <v>27.71</v>
      </c>
      <c r="G69" s="148">
        <v>42.17</v>
      </c>
      <c r="H69" s="148">
        <v>30.12</v>
      </c>
      <c r="I69" s="58">
        <f t="shared" si="9"/>
        <v>4.0240999999999998</v>
      </c>
      <c r="J69" s="8"/>
      <c r="K69" s="93">
        <f t="shared" si="2"/>
        <v>83</v>
      </c>
      <c r="L69" s="94">
        <f t="shared" si="3"/>
        <v>60.000700000000009</v>
      </c>
      <c r="M69" s="95">
        <f t="shared" si="0"/>
        <v>72.290000000000006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51">
        <v>50003</v>
      </c>
      <c r="C70" s="146" t="s">
        <v>54</v>
      </c>
      <c r="D70" s="166">
        <v>119</v>
      </c>
      <c r="E70" s="154"/>
      <c r="F70" s="154">
        <v>31.09</v>
      </c>
      <c r="G70" s="154">
        <v>35.29</v>
      </c>
      <c r="H70" s="154">
        <v>33.61</v>
      </c>
      <c r="I70" s="35">
        <f t="shared" si="9"/>
        <v>4.0247999999999999</v>
      </c>
      <c r="J70" s="8"/>
      <c r="K70" s="97">
        <f t="shared" si="2"/>
        <v>119</v>
      </c>
      <c r="L70" s="98">
        <f t="shared" si="3"/>
        <v>81.991</v>
      </c>
      <c r="M70" s="99">
        <f t="shared" ref="M70:M123" si="10">G70+H70</f>
        <v>68.900000000000006</v>
      </c>
      <c r="N70" s="98">
        <f t="shared" si="4"/>
        <v>0</v>
      </c>
      <c r="O70" s="100">
        <f t="shared" ref="O70:O123" si="11">E70</f>
        <v>0</v>
      </c>
    </row>
    <row r="71" spans="1:15" s="1" customFormat="1" ht="15" customHeight="1" x14ac:dyDescent="0.25">
      <c r="A71" s="9">
        <v>3</v>
      </c>
      <c r="B71" s="151">
        <v>50060</v>
      </c>
      <c r="C71" s="146" t="s">
        <v>57</v>
      </c>
      <c r="D71" s="166">
        <v>57</v>
      </c>
      <c r="E71" s="154"/>
      <c r="F71" s="154">
        <v>22.81</v>
      </c>
      <c r="G71" s="154">
        <v>49.12</v>
      </c>
      <c r="H71" s="154">
        <v>28.07</v>
      </c>
      <c r="I71" s="35">
        <f t="shared" si="9"/>
        <v>4.0526</v>
      </c>
      <c r="J71" s="8"/>
      <c r="K71" s="97">
        <f t="shared" ref="K71:K123" si="12">D71</f>
        <v>57</v>
      </c>
      <c r="L71" s="98">
        <f t="shared" ref="L71:L123" si="13">M71*K71/100</f>
        <v>43.9983</v>
      </c>
      <c r="M71" s="99">
        <f t="shared" si="10"/>
        <v>77.19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151">
        <v>50170</v>
      </c>
      <c r="C72" s="146" t="s">
        <v>58</v>
      </c>
      <c r="D72" s="166">
        <v>47</v>
      </c>
      <c r="E72" s="154"/>
      <c r="F72" s="154">
        <v>25.53</v>
      </c>
      <c r="G72" s="154">
        <v>46.81</v>
      </c>
      <c r="H72" s="154">
        <v>27.66</v>
      </c>
      <c r="I72" s="35">
        <f t="shared" si="9"/>
        <v>4.0213000000000001</v>
      </c>
      <c r="J72" s="8"/>
      <c r="K72" s="97">
        <f t="shared" si="12"/>
        <v>47</v>
      </c>
      <c r="L72" s="98">
        <f t="shared" si="13"/>
        <v>35.000900000000001</v>
      </c>
      <c r="M72" s="99">
        <f t="shared" si="10"/>
        <v>74.47</v>
      </c>
      <c r="N72" s="98">
        <f t="shared" si="14"/>
        <v>0</v>
      </c>
      <c r="O72" s="100">
        <f t="shared" si="11"/>
        <v>0</v>
      </c>
    </row>
    <row r="73" spans="1:15" s="1" customFormat="1" ht="15" customHeight="1" x14ac:dyDescent="0.25">
      <c r="A73" s="9">
        <v>5</v>
      </c>
      <c r="B73" s="151">
        <v>50230</v>
      </c>
      <c r="C73" s="146" t="s">
        <v>59</v>
      </c>
      <c r="D73" s="166">
        <v>93</v>
      </c>
      <c r="E73" s="154"/>
      <c r="F73" s="154">
        <v>29.03</v>
      </c>
      <c r="G73" s="154">
        <v>39.78</v>
      </c>
      <c r="H73" s="154">
        <v>31.18</v>
      </c>
      <c r="I73" s="35">
        <f t="shared" si="9"/>
        <v>4.0211000000000006</v>
      </c>
      <c r="J73" s="8"/>
      <c r="K73" s="97">
        <f t="shared" si="12"/>
        <v>93</v>
      </c>
      <c r="L73" s="98">
        <f t="shared" si="13"/>
        <v>65.992800000000003</v>
      </c>
      <c r="M73" s="99">
        <f t="shared" si="10"/>
        <v>70.960000000000008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151">
        <v>50340</v>
      </c>
      <c r="C74" s="146" t="s">
        <v>60</v>
      </c>
      <c r="D74" s="166">
        <v>61</v>
      </c>
      <c r="E74" s="154">
        <v>4.92</v>
      </c>
      <c r="F74" s="154">
        <v>60.65</v>
      </c>
      <c r="G74" s="154">
        <v>27.87</v>
      </c>
      <c r="H74" s="154">
        <v>6.56</v>
      </c>
      <c r="I74" s="35">
        <f t="shared" si="9"/>
        <v>3.3607</v>
      </c>
      <c r="J74" s="8"/>
      <c r="K74" s="97">
        <f t="shared" si="12"/>
        <v>61</v>
      </c>
      <c r="L74" s="98">
        <f t="shared" si="13"/>
        <v>21.002300000000002</v>
      </c>
      <c r="M74" s="99">
        <f t="shared" si="10"/>
        <v>34.43</v>
      </c>
      <c r="N74" s="98">
        <f t="shared" si="14"/>
        <v>3.0011999999999999</v>
      </c>
      <c r="O74" s="100">
        <f t="shared" si="11"/>
        <v>4.92</v>
      </c>
    </row>
    <row r="75" spans="1:15" s="1" customFormat="1" ht="15" customHeight="1" x14ac:dyDescent="0.25">
      <c r="A75" s="9">
        <v>7</v>
      </c>
      <c r="B75" s="151">
        <v>50420</v>
      </c>
      <c r="C75" s="146" t="s">
        <v>61</v>
      </c>
      <c r="D75" s="166">
        <v>70</v>
      </c>
      <c r="E75" s="154"/>
      <c r="F75" s="154">
        <v>45.71</v>
      </c>
      <c r="G75" s="154">
        <v>22.86</v>
      </c>
      <c r="H75" s="154">
        <v>31.43</v>
      </c>
      <c r="I75" s="35">
        <f t="shared" si="9"/>
        <v>3.8572000000000002</v>
      </c>
      <c r="J75" s="8"/>
      <c r="K75" s="97">
        <f t="shared" si="12"/>
        <v>70</v>
      </c>
      <c r="L75" s="98">
        <f t="shared" si="13"/>
        <v>38.003</v>
      </c>
      <c r="M75" s="99">
        <f t="shared" si="10"/>
        <v>54.29</v>
      </c>
      <c r="N75" s="98">
        <f t="shared" si="14"/>
        <v>0</v>
      </c>
      <c r="O75" s="100">
        <f t="shared" si="11"/>
        <v>0</v>
      </c>
    </row>
    <row r="76" spans="1:15" s="1" customFormat="1" ht="15" customHeight="1" x14ac:dyDescent="0.25">
      <c r="A76" s="9">
        <v>8</v>
      </c>
      <c r="B76" s="142">
        <v>50450</v>
      </c>
      <c r="C76" s="145" t="s">
        <v>62</v>
      </c>
      <c r="D76" s="166">
        <v>84</v>
      </c>
      <c r="E76" s="154"/>
      <c r="F76" s="154">
        <v>46.42</v>
      </c>
      <c r="G76" s="154">
        <v>40.479999999999997</v>
      </c>
      <c r="H76" s="154">
        <v>13.1</v>
      </c>
      <c r="I76" s="35">
        <f t="shared" si="9"/>
        <v>3.6667999999999994</v>
      </c>
      <c r="J76" s="8"/>
      <c r="K76" s="97">
        <f t="shared" si="12"/>
        <v>84</v>
      </c>
      <c r="L76" s="98">
        <f t="shared" si="13"/>
        <v>45.007200000000005</v>
      </c>
      <c r="M76" s="99">
        <f t="shared" si="10"/>
        <v>53.58</v>
      </c>
      <c r="N76" s="98">
        <f t="shared" si="14"/>
        <v>0</v>
      </c>
      <c r="O76" s="100">
        <f t="shared" si="11"/>
        <v>0</v>
      </c>
    </row>
    <row r="77" spans="1:15" s="1" customFormat="1" ht="15" customHeight="1" x14ac:dyDescent="0.25">
      <c r="A77" s="9">
        <v>9</v>
      </c>
      <c r="B77" s="151">
        <v>50620</v>
      </c>
      <c r="C77" s="146" t="s">
        <v>63</v>
      </c>
      <c r="D77" s="166">
        <v>46</v>
      </c>
      <c r="E77" s="154">
        <v>6.52</v>
      </c>
      <c r="F77" s="154">
        <v>47.83</v>
      </c>
      <c r="G77" s="154">
        <v>32.61</v>
      </c>
      <c r="H77" s="154">
        <v>13.04</v>
      </c>
      <c r="I77" s="35">
        <f t="shared" si="9"/>
        <v>3.5217000000000001</v>
      </c>
      <c r="J77" s="8"/>
      <c r="K77" s="97">
        <f t="shared" si="12"/>
        <v>46</v>
      </c>
      <c r="L77" s="98">
        <f t="shared" si="13"/>
        <v>20.999000000000002</v>
      </c>
      <c r="M77" s="99">
        <f t="shared" si="10"/>
        <v>45.65</v>
      </c>
      <c r="N77" s="98">
        <f t="shared" si="14"/>
        <v>2.9991999999999996</v>
      </c>
      <c r="O77" s="100">
        <f t="shared" si="11"/>
        <v>6.52</v>
      </c>
    </row>
    <row r="78" spans="1:15" s="1" customFormat="1" ht="15" customHeight="1" x14ac:dyDescent="0.25">
      <c r="A78" s="9">
        <v>10</v>
      </c>
      <c r="B78" s="151">
        <v>50760</v>
      </c>
      <c r="C78" s="146" t="s">
        <v>64</v>
      </c>
      <c r="D78" s="166">
        <v>98</v>
      </c>
      <c r="E78" s="154"/>
      <c r="F78" s="154">
        <v>37.75</v>
      </c>
      <c r="G78" s="154">
        <v>46.94</v>
      </c>
      <c r="H78" s="154">
        <v>15.31</v>
      </c>
      <c r="I78" s="35">
        <f t="shared" si="9"/>
        <v>3.7755999999999998</v>
      </c>
      <c r="J78" s="8"/>
      <c r="K78" s="97">
        <f t="shared" si="12"/>
        <v>98</v>
      </c>
      <c r="L78" s="98">
        <f t="shared" si="13"/>
        <v>61.005000000000003</v>
      </c>
      <c r="M78" s="99">
        <f t="shared" si="10"/>
        <v>62.25</v>
      </c>
      <c r="N78" s="98">
        <f t="shared" si="14"/>
        <v>0</v>
      </c>
      <c r="O78" s="100">
        <f t="shared" si="11"/>
        <v>0</v>
      </c>
    </row>
    <row r="79" spans="1:15" s="1" customFormat="1" ht="15" customHeight="1" x14ac:dyDescent="0.25">
      <c r="A79" s="9">
        <v>11</v>
      </c>
      <c r="B79" s="151">
        <v>50780</v>
      </c>
      <c r="C79" s="146" t="s">
        <v>65</v>
      </c>
      <c r="D79" s="166">
        <v>86</v>
      </c>
      <c r="E79" s="154">
        <v>3.49</v>
      </c>
      <c r="F79" s="154">
        <v>62.79</v>
      </c>
      <c r="G79" s="154">
        <v>27.91</v>
      </c>
      <c r="H79" s="154">
        <v>5.81</v>
      </c>
      <c r="I79" s="35">
        <f t="shared" si="9"/>
        <v>3.3604000000000003</v>
      </c>
      <c r="J79" s="8"/>
      <c r="K79" s="97">
        <f t="shared" si="12"/>
        <v>86</v>
      </c>
      <c r="L79" s="98">
        <f t="shared" si="13"/>
        <v>28.999200000000002</v>
      </c>
      <c r="M79" s="99">
        <f t="shared" si="10"/>
        <v>33.72</v>
      </c>
      <c r="N79" s="114">
        <f t="shared" si="14"/>
        <v>3.0014000000000003</v>
      </c>
      <c r="O79" s="100">
        <f t="shared" si="11"/>
        <v>3.49</v>
      </c>
    </row>
    <row r="80" spans="1:15" s="1" customFormat="1" ht="15" customHeight="1" x14ac:dyDescent="0.25">
      <c r="A80" s="259">
        <v>12</v>
      </c>
      <c r="B80" s="233">
        <v>50930</v>
      </c>
      <c r="C80" s="234" t="s">
        <v>66</v>
      </c>
      <c r="D80" s="166">
        <v>57</v>
      </c>
      <c r="E80" s="154">
        <v>1.75</v>
      </c>
      <c r="F80" s="154">
        <v>33.33</v>
      </c>
      <c r="G80" s="154">
        <v>43.86</v>
      </c>
      <c r="H80" s="154">
        <v>21.05</v>
      </c>
      <c r="I80" s="35">
        <f t="shared" ref="I80:I81" si="15">(E80*2+F80*3+G80*4+H80*5)/100</f>
        <v>3.8418000000000001</v>
      </c>
      <c r="J80" s="8"/>
      <c r="K80" s="97">
        <f t="shared" ref="K80" si="16">D80</f>
        <v>57</v>
      </c>
      <c r="L80" s="98">
        <f t="shared" ref="L80" si="17">M80*K80/100</f>
        <v>36.998699999999999</v>
      </c>
      <c r="M80" s="99">
        <f t="shared" ref="M80" si="18">G80+H80</f>
        <v>64.91</v>
      </c>
      <c r="N80" s="114">
        <f t="shared" si="14"/>
        <v>0.99750000000000005</v>
      </c>
      <c r="O80" s="100">
        <f t="shared" ref="O80" si="19">E80</f>
        <v>1.75</v>
      </c>
    </row>
    <row r="81" spans="1:15" s="1" customFormat="1" ht="15" customHeight="1" x14ac:dyDescent="0.25">
      <c r="A81" s="9">
        <v>13</v>
      </c>
      <c r="B81" s="231">
        <v>51370</v>
      </c>
      <c r="C81" s="232" t="s">
        <v>67</v>
      </c>
      <c r="D81" s="171">
        <v>105</v>
      </c>
      <c r="E81" s="81">
        <v>0.95</v>
      </c>
      <c r="F81" s="81">
        <v>25.71</v>
      </c>
      <c r="G81" s="81">
        <v>38.1</v>
      </c>
      <c r="H81" s="82">
        <v>35.24</v>
      </c>
      <c r="I81" s="35">
        <f t="shared" si="15"/>
        <v>4.0762999999999998</v>
      </c>
      <c r="J81" s="8"/>
      <c r="K81" s="97">
        <f t="shared" si="12"/>
        <v>105</v>
      </c>
      <c r="L81" s="98">
        <f t="shared" si="13"/>
        <v>77.007000000000005</v>
      </c>
      <c r="M81" s="99">
        <f t="shared" si="10"/>
        <v>73.34</v>
      </c>
      <c r="N81" s="98">
        <f t="shared" si="14"/>
        <v>0.99750000000000005</v>
      </c>
      <c r="O81" s="100">
        <f t="shared" si="11"/>
        <v>0.95</v>
      </c>
    </row>
    <row r="82" spans="1:15" s="1" customFormat="1" ht="15" customHeight="1" thickBot="1" x14ac:dyDescent="0.3">
      <c r="A82" s="9">
        <v>14</v>
      </c>
      <c r="B82" s="134">
        <v>51580</v>
      </c>
      <c r="C82" s="146" t="s">
        <v>125</v>
      </c>
      <c r="D82" s="168"/>
      <c r="E82" s="137"/>
      <c r="F82" s="137"/>
      <c r="G82" s="137"/>
      <c r="H82" s="138"/>
      <c r="I82" s="35"/>
      <c r="J82" s="8"/>
      <c r="K82" s="101"/>
      <c r="L82" s="102"/>
      <c r="M82" s="103"/>
      <c r="N82" s="177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69">
        <f>SUM(D84:D114)</f>
        <v>2987</v>
      </c>
      <c r="E83" s="30">
        <v>2.1334482758620692</v>
      </c>
      <c r="F83" s="30">
        <v>38.633793103448269</v>
      </c>
      <c r="G83" s="30">
        <v>39.742068965517234</v>
      </c>
      <c r="H83" s="30">
        <v>19.487586206896548</v>
      </c>
      <c r="I83" s="31">
        <f>AVERAGE(I84:I114)</f>
        <v>3.7657448275862073</v>
      </c>
      <c r="J83" s="8"/>
      <c r="K83" s="110">
        <f t="shared" si="12"/>
        <v>2987</v>
      </c>
      <c r="L83" s="111">
        <f>SUM(L84:L114)</f>
        <v>1847.9412999999997</v>
      </c>
      <c r="M83" s="112">
        <f t="shared" si="10"/>
        <v>59.229655172413786</v>
      </c>
      <c r="N83" s="111">
        <f>SUM(N84:N114)</f>
        <v>51.988799999999998</v>
      </c>
      <c r="O83" s="113">
        <f t="shared" si="11"/>
        <v>2.1334482758620692</v>
      </c>
    </row>
    <row r="84" spans="1:15" s="1" customFormat="1" ht="15" customHeight="1" x14ac:dyDescent="0.25">
      <c r="A84" s="11">
        <v>1</v>
      </c>
      <c r="B84" s="142">
        <v>60010</v>
      </c>
      <c r="C84" s="145" t="s">
        <v>121</v>
      </c>
      <c r="D84" s="170">
        <v>82</v>
      </c>
      <c r="E84" s="148">
        <v>2.44</v>
      </c>
      <c r="F84" s="148">
        <v>29.26</v>
      </c>
      <c r="G84" s="148">
        <v>36.590000000000003</v>
      </c>
      <c r="H84" s="148">
        <v>31.71</v>
      </c>
      <c r="I84" s="58">
        <f t="shared" ref="I84:I88" si="20">(E84*2+F84*3+G84*4+H84*5)/100</f>
        <v>3.9757000000000007</v>
      </c>
      <c r="J84" s="8"/>
      <c r="K84" s="93">
        <f t="shared" si="12"/>
        <v>82</v>
      </c>
      <c r="L84" s="94">
        <f t="shared" si="13"/>
        <v>56.006000000000014</v>
      </c>
      <c r="M84" s="95">
        <f t="shared" si="10"/>
        <v>68.300000000000011</v>
      </c>
      <c r="N84" s="94">
        <f t="shared" ref="N84:N112" si="21">O84*K84/100</f>
        <v>2.0007999999999999</v>
      </c>
      <c r="O84" s="96">
        <f t="shared" si="11"/>
        <v>2.44</v>
      </c>
    </row>
    <row r="85" spans="1:15" s="1" customFormat="1" ht="15" customHeight="1" x14ac:dyDescent="0.25">
      <c r="A85" s="9">
        <v>2</v>
      </c>
      <c r="B85" s="151">
        <v>60020</v>
      </c>
      <c r="C85" s="146" t="s">
        <v>69</v>
      </c>
      <c r="D85" s="166">
        <v>38</v>
      </c>
      <c r="E85" s="154"/>
      <c r="F85" s="154">
        <v>68.42</v>
      </c>
      <c r="G85" s="154">
        <v>31.58</v>
      </c>
      <c r="H85" s="154"/>
      <c r="I85" s="35">
        <f t="shared" si="20"/>
        <v>3.3157999999999999</v>
      </c>
      <c r="J85" s="8"/>
      <c r="K85" s="97">
        <f t="shared" si="12"/>
        <v>38</v>
      </c>
      <c r="L85" s="98">
        <f t="shared" si="13"/>
        <v>12.000399999999999</v>
      </c>
      <c r="M85" s="99">
        <f t="shared" si="10"/>
        <v>31.58</v>
      </c>
      <c r="N85" s="98">
        <f t="shared" si="21"/>
        <v>0</v>
      </c>
      <c r="O85" s="100">
        <f t="shared" si="11"/>
        <v>0</v>
      </c>
    </row>
    <row r="86" spans="1:15" s="1" customFormat="1" ht="15" customHeight="1" x14ac:dyDescent="0.25">
      <c r="A86" s="9">
        <v>3</v>
      </c>
      <c r="B86" s="151">
        <v>60050</v>
      </c>
      <c r="C86" s="146" t="s">
        <v>70</v>
      </c>
      <c r="D86" s="166">
        <v>104</v>
      </c>
      <c r="E86" s="154">
        <v>2.88</v>
      </c>
      <c r="F86" s="154">
        <v>31.73</v>
      </c>
      <c r="G86" s="154">
        <v>37.5</v>
      </c>
      <c r="H86" s="154">
        <v>27.88</v>
      </c>
      <c r="I86" s="35">
        <f t="shared" si="20"/>
        <v>3.9035000000000002</v>
      </c>
      <c r="J86" s="8"/>
      <c r="K86" s="97">
        <f t="shared" si="12"/>
        <v>104</v>
      </c>
      <c r="L86" s="98">
        <f t="shared" si="13"/>
        <v>67.995199999999997</v>
      </c>
      <c r="M86" s="99">
        <f t="shared" si="10"/>
        <v>65.38</v>
      </c>
      <c r="N86" s="98">
        <f t="shared" si="21"/>
        <v>2.9951999999999996</v>
      </c>
      <c r="O86" s="100">
        <f t="shared" si="11"/>
        <v>2.88</v>
      </c>
    </row>
    <row r="87" spans="1:15" s="1" customFormat="1" ht="15" customHeight="1" x14ac:dyDescent="0.25">
      <c r="A87" s="9">
        <v>4</v>
      </c>
      <c r="B87" s="151">
        <v>60070</v>
      </c>
      <c r="C87" s="146" t="s">
        <v>71</v>
      </c>
      <c r="D87" s="166">
        <v>111</v>
      </c>
      <c r="E87" s="154">
        <v>0.9</v>
      </c>
      <c r="F87" s="154">
        <v>34.229999999999997</v>
      </c>
      <c r="G87" s="154">
        <v>50.45</v>
      </c>
      <c r="H87" s="154">
        <v>14.41</v>
      </c>
      <c r="I87" s="35">
        <f t="shared" si="20"/>
        <v>3.7834000000000003</v>
      </c>
      <c r="J87" s="8"/>
      <c r="K87" s="97">
        <f t="shared" si="12"/>
        <v>111</v>
      </c>
      <c r="L87" s="98">
        <f t="shared" si="13"/>
        <v>71.994600000000005</v>
      </c>
      <c r="M87" s="99">
        <f t="shared" si="10"/>
        <v>64.86</v>
      </c>
      <c r="N87" s="98">
        <f t="shared" si="21"/>
        <v>0.99900000000000011</v>
      </c>
      <c r="O87" s="100">
        <f t="shared" si="11"/>
        <v>0.9</v>
      </c>
    </row>
    <row r="88" spans="1:15" s="1" customFormat="1" ht="15" customHeight="1" x14ac:dyDescent="0.25">
      <c r="A88" s="9">
        <v>5</v>
      </c>
      <c r="B88" s="151">
        <v>60180</v>
      </c>
      <c r="C88" s="146" t="s">
        <v>72</v>
      </c>
      <c r="D88" s="166">
        <v>135</v>
      </c>
      <c r="E88" s="154"/>
      <c r="F88" s="154">
        <v>34.81</v>
      </c>
      <c r="G88" s="154">
        <v>41.48</v>
      </c>
      <c r="H88" s="154">
        <v>23.7</v>
      </c>
      <c r="I88" s="35">
        <f t="shared" si="20"/>
        <v>3.8885000000000001</v>
      </c>
      <c r="J88" s="8"/>
      <c r="K88" s="97">
        <f t="shared" si="12"/>
        <v>135</v>
      </c>
      <c r="L88" s="98">
        <f t="shared" si="13"/>
        <v>87.992999999999995</v>
      </c>
      <c r="M88" s="99">
        <f t="shared" si="10"/>
        <v>65.179999999999993</v>
      </c>
      <c r="N88" s="98">
        <f t="shared" si="21"/>
        <v>0</v>
      </c>
      <c r="O88" s="100">
        <f t="shared" si="11"/>
        <v>0</v>
      </c>
    </row>
    <row r="89" spans="1:15" s="1" customFormat="1" ht="15" customHeight="1" x14ac:dyDescent="0.25">
      <c r="A89" s="9">
        <v>6</v>
      </c>
      <c r="B89" s="151">
        <v>60240</v>
      </c>
      <c r="C89" s="146" t="s">
        <v>73</v>
      </c>
      <c r="D89" s="166">
        <v>135</v>
      </c>
      <c r="E89" s="154">
        <v>0.74</v>
      </c>
      <c r="F89" s="154">
        <v>41.48</v>
      </c>
      <c r="G89" s="154">
        <v>26.67</v>
      </c>
      <c r="H89" s="154">
        <v>31.11</v>
      </c>
      <c r="I89" s="35">
        <f t="shared" ref="I89:I112" si="22">(E89*2+F89*3+G89*4+H89*5)/100</f>
        <v>3.8815000000000004</v>
      </c>
      <c r="J89" s="8"/>
      <c r="K89" s="97">
        <f t="shared" ref="K89" si="23">D89</f>
        <v>135</v>
      </c>
      <c r="L89" s="98">
        <f t="shared" ref="L89" si="24">M89*K89/100</f>
        <v>78.003</v>
      </c>
      <c r="M89" s="99">
        <f t="shared" ref="M89" si="25">G89+H89</f>
        <v>57.78</v>
      </c>
      <c r="N89" s="98">
        <f t="shared" ref="N89" si="26">O89*K89/100</f>
        <v>0.99900000000000011</v>
      </c>
      <c r="O89" s="100">
        <f t="shared" ref="O89" si="27">E89</f>
        <v>0.74</v>
      </c>
    </row>
    <row r="90" spans="1:15" s="1" customFormat="1" ht="15" customHeight="1" x14ac:dyDescent="0.25">
      <c r="A90" s="235">
        <v>7</v>
      </c>
      <c r="B90" s="151">
        <v>60560</v>
      </c>
      <c r="C90" s="146" t="s">
        <v>74</v>
      </c>
      <c r="D90" s="166">
        <v>43</v>
      </c>
      <c r="E90" s="154">
        <v>2.33</v>
      </c>
      <c r="F90" s="154">
        <v>41.86</v>
      </c>
      <c r="G90" s="154">
        <v>37.21</v>
      </c>
      <c r="H90" s="154">
        <v>18.600000000000001</v>
      </c>
      <c r="I90" s="35">
        <f t="shared" si="22"/>
        <v>3.7208000000000006</v>
      </c>
      <c r="J90" s="8"/>
      <c r="K90" s="97">
        <f t="shared" si="12"/>
        <v>43</v>
      </c>
      <c r="L90" s="98">
        <f t="shared" si="13"/>
        <v>23.9983</v>
      </c>
      <c r="M90" s="99">
        <f t="shared" si="10"/>
        <v>55.81</v>
      </c>
      <c r="N90" s="114">
        <f t="shared" si="21"/>
        <v>1.0019</v>
      </c>
      <c r="O90" s="100">
        <f t="shared" si="11"/>
        <v>2.33</v>
      </c>
    </row>
    <row r="91" spans="1:15" s="1" customFormat="1" ht="15" customHeight="1" x14ac:dyDescent="0.25">
      <c r="A91" s="235">
        <v>8</v>
      </c>
      <c r="B91" s="151">
        <v>60660</v>
      </c>
      <c r="C91" s="146" t="s">
        <v>75</v>
      </c>
      <c r="D91" s="166">
        <v>20</v>
      </c>
      <c r="E91" s="154"/>
      <c r="F91" s="154">
        <v>30</v>
      </c>
      <c r="G91" s="154">
        <v>40</v>
      </c>
      <c r="H91" s="154">
        <v>30</v>
      </c>
      <c r="I91" s="35">
        <f t="shared" si="22"/>
        <v>4</v>
      </c>
      <c r="J91" s="8"/>
      <c r="K91" s="97">
        <f t="shared" si="12"/>
        <v>20</v>
      </c>
      <c r="L91" s="98">
        <f t="shared" si="13"/>
        <v>14</v>
      </c>
      <c r="M91" s="99">
        <f t="shared" si="10"/>
        <v>70</v>
      </c>
      <c r="N91" s="114">
        <f t="shared" si="21"/>
        <v>0</v>
      </c>
      <c r="O91" s="100">
        <f t="shared" si="11"/>
        <v>0</v>
      </c>
    </row>
    <row r="92" spans="1:15" s="1" customFormat="1" ht="15" customHeight="1" x14ac:dyDescent="0.25">
      <c r="A92" s="235">
        <v>9</v>
      </c>
      <c r="B92" s="151">
        <v>60001</v>
      </c>
      <c r="C92" s="146" t="s">
        <v>68</v>
      </c>
      <c r="D92" s="166">
        <v>67</v>
      </c>
      <c r="E92" s="154">
        <v>7.46</v>
      </c>
      <c r="F92" s="154">
        <v>50.75</v>
      </c>
      <c r="G92" s="154">
        <v>37.31</v>
      </c>
      <c r="H92" s="154">
        <v>4.4800000000000004</v>
      </c>
      <c r="I92" s="35">
        <f t="shared" si="22"/>
        <v>3.3880999999999997</v>
      </c>
      <c r="J92" s="8"/>
      <c r="K92" s="97">
        <f t="shared" si="12"/>
        <v>67</v>
      </c>
      <c r="L92" s="98">
        <f t="shared" si="13"/>
        <v>27.999300000000002</v>
      </c>
      <c r="M92" s="99">
        <f t="shared" si="10"/>
        <v>41.790000000000006</v>
      </c>
      <c r="N92" s="114">
        <f t="shared" si="21"/>
        <v>4.9981999999999998</v>
      </c>
      <c r="O92" s="100">
        <f t="shared" si="11"/>
        <v>7.46</v>
      </c>
    </row>
    <row r="93" spans="1:15" s="1" customFormat="1" ht="15" customHeight="1" x14ac:dyDescent="0.25">
      <c r="A93" s="235">
        <v>10</v>
      </c>
      <c r="B93" s="151">
        <v>60701</v>
      </c>
      <c r="C93" s="146" t="s">
        <v>76</v>
      </c>
      <c r="D93" s="166">
        <v>48</v>
      </c>
      <c r="E93" s="154">
        <v>16.670000000000002</v>
      </c>
      <c r="F93" s="154">
        <v>47.91</v>
      </c>
      <c r="G93" s="154">
        <v>29.17</v>
      </c>
      <c r="H93" s="154">
        <v>6.25</v>
      </c>
      <c r="I93" s="35">
        <f t="shared" si="22"/>
        <v>3.25</v>
      </c>
      <c r="J93" s="8"/>
      <c r="K93" s="97">
        <f t="shared" si="12"/>
        <v>48</v>
      </c>
      <c r="L93" s="98">
        <f t="shared" si="13"/>
        <v>17.0016</v>
      </c>
      <c r="M93" s="99">
        <f t="shared" si="10"/>
        <v>35.42</v>
      </c>
      <c r="N93" s="114">
        <f t="shared" si="21"/>
        <v>8.0016000000000016</v>
      </c>
      <c r="O93" s="100">
        <f t="shared" si="11"/>
        <v>16.670000000000002</v>
      </c>
    </row>
    <row r="94" spans="1:15" s="1" customFormat="1" ht="15" customHeight="1" x14ac:dyDescent="0.25">
      <c r="A94" s="235">
        <v>11</v>
      </c>
      <c r="B94" s="151">
        <v>60850</v>
      </c>
      <c r="C94" s="146" t="s">
        <v>77</v>
      </c>
      <c r="D94" s="166">
        <v>102</v>
      </c>
      <c r="E94" s="154">
        <v>0.98</v>
      </c>
      <c r="F94" s="154">
        <v>41.17</v>
      </c>
      <c r="G94" s="154">
        <v>42.16</v>
      </c>
      <c r="H94" s="154">
        <v>15.69</v>
      </c>
      <c r="I94" s="35">
        <f t="shared" si="22"/>
        <v>3.7256</v>
      </c>
      <c r="J94" s="8"/>
      <c r="K94" s="97">
        <f t="shared" si="12"/>
        <v>102</v>
      </c>
      <c r="L94" s="98">
        <f t="shared" si="13"/>
        <v>59.006999999999998</v>
      </c>
      <c r="M94" s="99">
        <f t="shared" si="10"/>
        <v>57.849999999999994</v>
      </c>
      <c r="N94" s="98">
        <f t="shared" si="21"/>
        <v>0.99959999999999993</v>
      </c>
      <c r="O94" s="100">
        <f t="shared" si="11"/>
        <v>0.98</v>
      </c>
    </row>
    <row r="95" spans="1:15" s="1" customFormat="1" ht="15" customHeight="1" x14ac:dyDescent="0.25">
      <c r="A95" s="235">
        <v>12</v>
      </c>
      <c r="B95" s="151">
        <v>60910</v>
      </c>
      <c r="C95" s="147" t="s">
        <v>78</v>
      </c>
      <c r="D95" s="166">
        <v>78</v>
      </c>
      <c r="E95" s="154"/>
      <c r="F95" s="154">
        <v>42.31</v>
      </c>
      <c r="G95" s="154">
        <v>39.74</v>
      </c>
      <c r="H95" s="154">
        <v>17.95</v>
      </c>
      <c r="I95" s="35">
        <f t="shared" si="22"/>
        <v>3.7563999999999997</v>
      </c>
      <c r="J95" s="8"/>
      <c r="K95" s="97">
        <f t="shared" si="12"/>
        <v>78</v>
      </c>
      <c r="L95" s="98">
        <f t="shared" si="13"/>
        <v>44.998199999999997</v>
      </c>
      <c r="M95" s="99">
        <f t="shared" si="10"/>
        <v>57.69</v>
      </c>
      <c r="N95" s="98">
        <f t="shared" si="21"/>
        <v>0</v>
      </c>
      <c r="O95" s="100">
        <f t="shared" si="11"/>
        <v>0</v>
      </c>
    </row>
    <row r="96" spans="1:15" s="1" customFormat="1" ht="15" customHeight="1" x14ac:dyDescent="0.25">
      <c r="A96" s="235">
        <v>13</v>
      </c>
      <c r="B96" s="151">
        <v>60980</v>
      </c>
      <c r="C96" s="146" t="s">
        <v>79</v>
      </c>
      <c r="D96" s="166">
        <v>68</v>
      </c>
      <c r="E96" s="154"/>
      <c r="F96" s="154">
        <v>20.59</v>
      </c>
      <c r="G96" s="154">
        <v>45.59</v>
      </c>
      <c r="H96" s="154">
        <v>33.82</v>
      </c>
      <c r="I96" s="35">
        <f t="shared" si="22"/>
        <v>4.1322999999999999</v>
      </c>
      <c r="J96" s="8"/>
      <c r="K96" s="97">
        <f t="shared" si="12"/>
        <v>68</v>
      </c>
      <c r="L96" s="98">
        <f t="shared" si="13"/>
        <v>53.998800000000003</v>
      </c>
      <c r="M96" s="99">
        <f t="shared" si="10"/>
        <v>79.41</v>
      </c>
      <c r="N96" s="98">
        <f t="shared" si="21"/>
        <v>0</v>
      </c>
      <c r="O96" s="100">
        <f t="shared" si="11"/>
        <v>0</v>
      </c>
    </row>
    <row r="97" spans="1:15" s="1" customFormat="1" ht="15" customHeight="1" x14ac:dyDescent="0.25">
      <c r="A97" s="235">
        <v>14</v>
      </c>
      <c r="B97" s="151">
        <v>61080</v>
      </c>
      <c r="C97" s="146" t="s">
        <v>80</v>
      </c>
      <c r="D97" s="166">
        <v>103</v>
      </c>
      <c r="E97" s="154">
        <v>1.94</v>
      </c>
      <c r="F97" s="154">
        <v>41.75</v>
      </c>
      <c r="G97" s="154">
        <v>38.83</v>
      </c>
      <c r="H97" s="154">
        <v>17.48</v>
      </c>
      <c r="I97" s="35">
        <f t="shared" si="22"/>
        <v>3.7185000000000001</v>
      </c>
      <c r="J97" s="8"/>
      <c r="K97" s="97">
        <f t="shared" si="12"/>
        <v>103</v>
      </c>
      <c r="L97" s="98">
        <f t="shared" si="13"/>
        <v>57.999300000000005</v>
      </c>
      <c r="M97" s="99">
        <f t="shared" si="10"/>
        <v>56.31</v>
      </c>
      <c r="N97" s="98">
        <f t="shared" si="21"/>
        <v>1.9982</v>
      </c>
      <c r="O97" s="100">
        <f t="shared" si="11"/>
        <v>1.94</v>
      </c>
    </row>
    <row r="98" spans="1:15" s="1" customFormat="1" ht="15" customHeight="1" x14ac:dyDescent="0.25">
      <c r="A98" s="235">
        <v>15</v>
      </c>
      <c r="B98" s="151">
        <v>61150</v>
      </c>
      <c r="C98" s="146" t="s">
        <v>81</v>
      </c>
      <c r="D98" s="166">
        <v>88</v>
      </c>
      <c r="E98" s="154">
        <v>2.27</v>
      </c>
      <c r="F98" s="154">
        <v>51.14</v>
      </c>
      <c r="G98" s="154">
        <v>38.64</v>
      </c>
      <c r="H98" s="154">
        <v>7.95</v>
      </c>
      <c r="I98" s="35">
        <f t="shared" si="22"/>
        <v>3.5226999999999999</v>
      </c>
      <c r="J98" s="8"/>
      <c r="K98" s="97">
        <f t="shared" si="12"/>
        <v>88</v>
      </c>
      <c r="L98" s="98">
        <f t="shared" si="13"/>
        <v>40.999200000000002</v>
      </c>
      <c r="M98" s="99">
        <f t="shared" si="10"/>
        <v>46.59</v>
      </c>
      <c r="N98" s="98">
        <f t="shared" si="21"/>
        <v>1.9975999999999998</v>
      </c>
      <c r="O98" s="100">
        <f t="shared" si="11"/>
        <v>2.27</v>
      </c>
    </row>
    <row r="99" spans="1:15" s="1" customFormat="1" ht="15" customHeight="1" x14ac:dyDescent="0.25">
      <c r="A99" s="235">
        <v>16</v>
      </c>
      <c r="B99" s="151">
        <v>61210</v>
      </c>
      <c r="C99" s="146" t="s">
        <v>82</v>
      </c>
      <c r="D99" s="166">
        <v>51</v>
      </c>
      <c r="E99" s="154">
        <v>3.92</v>
      </c>
      <c r="F99" s="154">
        <v>37.25</v>
      </c>
      <c r="G99" s="154">
        <v>37.25</v>
      </c>
      <c r="H99" s="154">
        <v>21.57</v>
      </c>
      <c r="I99" s="35">
        <f t="shared" si="22"/>
        <v>3.7644000000000006</v>
      </c>
      <c r="J99" s="8"/>
      <c r="K99" s="97">
        <f t="shared" si="12"/>
        <v>51</v>
      </c>
      <c r="L99" s="98">
        <f t="shared" si="13"/>
        <v>29.998200000000001</v>
      </c>
      <c r="M99" s="99">
        <f t="shared" si="10"/>
        <v>58.82</v>
      </c>
      <c r="N99" s="98">
        <f t="shared" si="21"/>
        <v>1.9991999999999999</v>
      </c>
      <c r="O99" s="100">
        <f t="shared" si="11"/>
        <v>3.92</v>
      </c>
    </row>
    <row r="100" spans="1:15" s="1" customFormat="1" ht="15" customHeight="1" x14ac:dyDescent="0.25">
      <c r="A100" s="235">
        <v>17</v>
      </c>
      <c r="B100" s="151">
        <v>61290</v>
      </c>
      <c r="C100" s="146" t="s">
        <v>83</v>
      </c>
      <c r="D100" s="166">
        <v>71</v>
      </c>
      <c r="E100" s="154">
        <v>2.82</v>
      </c>
      <c r="F100" s="154">
        <v>50.7</v>
      </c>
      <c r="G100" s="154">
        <v>36.619999999999997</v>
      </c>
      <c r="H100" s="154">
        <v>9.86</v>
      </c>
      <c r="I100" s="35">
        <f t="shared" si="22"/>
        <v>3.5352000000000006</v>
      </c>
      <c r="J100" s="8"/>
      <c r="K100" s="97">
        <f t="shared" si="12"/>
        <v>71</v>
      </c>
      <c r="L100" s="98">
        <f t="shared" si="13"/>
        <v>33.000799999999998</v>
      </c>
      <c r="M100" s="99">
        <f t="shared" si="10"/>
        <v>46.48</v>
      </c>
      <c r="N100" s="98">
        <f t="shared" si="21"/>
        <v>2.0022000000000002</v>
      </c>
      <c r="O100" s="100">
        <f t="shared" si="11"/>
        <v>2.82</v>
      </c>
    </row>
    <row r="101" spans="1:15" s="1" customFormat="1" ht="15" customHeight="1" x14ac:dyDescent="0.25">
      <c r="A101" s="235">
        <v>18</v>
      </c>
      <c r="B101" s="151">
        <v>61340</v>
      </c>
      <c r="C101" s="146" t="s">
        <v>84</v>
      </c>
      <c r="D101" s="166">
        <v>107</v>
      </c>
      <c r="E101" s="154">
        <v>5.61</v>
      </c>
      <c r="F101" s="154">
        <v>45.79</v>
      </c>
      <c r="G101" s="154">
        <v>37.380000000000003</v>
      </c>
      <c r="H101" s="154">
        <v>11.21</v>
      </c>
      <c r="I101" s="35">
        <f t="shared" si="22"/>
        <v>3.5416000000000003</v>
      </c>
      <c r="J101" s="8"/>
      <c r="K101" s="97">
        <f t="shared" si="12"/>
        <v>107</v>
      </c>
      <c r="L101" s="98">
        <f t="shared" si="13"/>
        <v>51.991300000000003</v>
      </c>
      <c r="M101" s="99">
        <f t="shared" si="10"/>
        <v>48.59</v>
      </c>
      <c r="N101" s="98">
        <f t="shared" si="21"/>
        <v>6.0026999999999999</v>
      </c>
      <c r="O101" s="100">
        <f t="shared" si="11"/>
        <v>5.61</v>
      </c>
    </row>
    <row r="102" spans="1:15" s="1" customFormat="1" ht="15" customHeight="1" x14ac:dyDescent="0.25">
      <c r="A102" s="236">
        <v>19</v>
      </c>
      <c r="B102" s="151">
        <v>61390</v>
      </c>
      <c r="C102" s="146" t="s">
        <v>85</v>
      </c>
      <c r="D102" s="166">
        <v>102</v>
      </c>
      <c r="E102" s="154">
        <v>5.88</v>
      </c>
      <c r="F102" s="154">
        <v>43.14</v>
      </c>
      <c r="G102" s="154">
        <v>41.18</v>
      </c>
      <c r="H102" s="154">
        <v>9.8000000000000007</v>
      </c>
      <c r="I102" s="35">
        <f t="shared" si="22"/>
        <v>3.5489999999999999</v>
      </c>
      <c r="J102" s="8"/>
      <c r="K102" s="97">
        <f t="shared" si="12"/>
        <v>102</v>
      </c>
      <c r="L102" s="98">
        <f t="shared" si="13"/>
        <v>51.999600000000001</v>
      </c>
      <c r="M102" s="99">
        <f t="shared" si="10"/>
        <v>50.980000000000004</v>
      </c>
      <c r="N102" s="98">
        <f t="shared" si="21"/>
        <v>5.9976000000000003</v>
      </c>
      <c r="O102" s="100">
        <f t="shared" si="11"/>
        <v>5.88</v>
      </c>
    </row>
    <row r="103" spans="1:15" s="1" customFormat="1" ht="15" customHeight="1" x14ac:dyDescent="0.25">
      <c r="A103" s="235">
        <v>20</v>
      </c>
      <c r="B103" s="151">
        <v>61410</v>
      </c>
      <c r="C103" s="146" t="s">
        <v>86</v>
      </c>
      <c r="D103" s="166">
        <v>78</v>
      </c>
      <c r="E103" s="154"/>
      <c r="F103" s="154">
        <v>39.74</v>
      </c>
      <c r="G103" s="154">
        <v>35.9</v>
      </c>
      <c r="H103" s="154">
        <v>24.36</v>
      </c>
      <c r="I103" s="35">
        <f t="shared" si="22"/>
        <v>3.8462000000000001</v>
      </c>
      <c r="J103" s="8"/>
      <c r="K103" s="97">
        <f t="shared" si="12"/>
        <v>78</v>
      </c>
      <c r="L103" s="98">
        <f t="shared" si="13"/>
        <v>47.002800000000001</v>
      </c>
      <c r="M103" s="99">
        <f t="shared" si="10"/>
        <v>60.26</v>
      </c>
      <c r="N103" s="98">
        <f t="shared" si="21"/>
        <v>0</v>
      </c>
      <c r="O103" s="100">
        <f t="shared" si="11"/>
        <v>0</v>
      </c>
    </row>
    <row r="104" spans="1:15" s="1" customFormat="1" ht="15" customHeight="1" x14ac:dyDescent="0.25">
      <c r="A104" s="235">
        <v>21</v>
      </c>
      <c r="B104" s="151">
        <v>61430</v>
      </c>
      <c r="C104" s="146" t="s">
        <v>106</v>
      </c>
      <c r="D104" s="166">
        <v>206</v>
      </c>
      <c r="E104" s="154">
        <v>2.4300000000000002</v>
      </c>
      <c r="F104" s="154">
        <v>35.92</v>
      </c>
      <c r="G104" s="154">
        <v>34.47</v>
      </c>
      <c r="H104" s="154">
        <v>27.18</v>
      </c>
      <c r="I104" s="35">
        <f t="shared" si="22"/>
        <v>3.8639999999999999</v>
      </c>
      <c r="J104" s="8"/>
      <c r="K104" s="97">
        <f t="shared" si="12"/>
        <v>206</v>
      </c>
      <c r="L104" s="98">
        <f t="shared" si="13"/>
        <v>126.999</v>
      </c>
      <c r="M104" s="99">
        <f t="shared" si="10"/>
        <v>61.65</v>
      </c>
      <c r="N104" s="98">
        <f t="shared" si="21"/>
        <v>5.0058000000000007</v>
      </c>
      <c r="O104" s="100">
        <f t="shared" si="11"/>
        <v>2.4300000000000002</v>
      </c>
    </row>
    <row r="105" spans="1:15" s="1" customFormat="1" ht="15" customHeight="1" x14ac:dyDescent="0.25">
      <c r="A105" s="235">
        <v>22</v>
      </c>
      <c r="B105" s="151">
        <v>61440</v>
      </c>
      <c r="C105" s="146" t="s">
        <v>87</v>
      </c>
      <c r="D105" s="166">
        <v>168</v>
      </c>
      <c r="E105" s="154">
        <v>1.19</v>
      </c>
      <c r="F105" s="154">
        <v>33.33</v>
      </c>
      <c r="G105" s="154">
        <v>44.64</v>
      </c>
      <c r="H105" s="154">
        <v>20.83</v>
      </c>
      <c r="I105" s="35">
        <f t="shared" si="22"/>
        <v>3.8508</v>
      </c>
      <c r="J105" s="8"/>
      <c r="K105" s="97">
        <f t="shared" si="12"/>
        <v>168</v>
      </c>
      <c r="L105" s="98">
        <f t="shared" si="13"/>
        <v>109.9896</v>
      </c>
      <c r="M105" s="99">
        <f t="shared" si="10"/>
        <v>65.47</v>
      </c>
      <c r="N105" s="98">
        <f t="shared" si="21"/>
        <v>1.9991999999999999</v>
      </c>
      <c r="O105" s="100">
        <f t="shared" si="11"/>
        <v>1.19</v>
      </c>
    </row>
    <row r="106" spans="1:15" s="1" customFormat="1" ht="15" customHeight="1" x14ac:dyDescent="0.25">
      <c r="A106" s="235">
        <v>23</v>
      </c>
      <c r="B106" s="151">
        <v>61450</v>
      </c>
      <c r="C106" s="146" t="s">
        <v>105</v>
      </c>
      <c r="D106" s="166">
        <v>120</v>
      </c>
      <c r="E106" s="154"/>
      <c r="F106" s="154">
        <v>37.5</v>
      </c>
      <c r="G106" s="154">
        <v>51.67</v>
      </c>
      <c r="H106" s="154">
        <v>10.83</v>
      </c>
      <c r="I106" s="35">
        <f t="shared" si="22"/>
        <v>3.7332999999999998</v>
      </c>
      <c r="J106" s="8"/>
      <c r="K106" s="97">
        <f t="shared" si="12"/>
        <v>120</v>
      </c>
      <c r="L106" s="98">
        <f t="shared" si="13"/>
        <v>75</v>
      </c>
      <c r="M106" s="99">
        <f t="shared" si="10"/>
        <v>62.5</v>
      </c>
      <c r="N106" s="98">
        <f t="shared" si="21"/>
        <v>0</v>
      </c>
      <c r="O106" s="100">
        <f t="shared" si="11"/>
        <v>0</v>
      </c>
    </row>
    <row r="107" spans="1:15" s="1" customFormat="1" ht="15" customHeight="1" x14ac:dyDescent="0.25">
      <c r="A107" s="235">
        <v>24</v>
      </c>
      <c r="B107" s="151">
        <v>61470</v>
      </c>
      <c r="C107" s="146" t="s">
        <v>88</v>
      </c>
      <c r="D107" s="166">
        <v>79</v>
      </c>
      <c r="E107" s="154"/>
      <c r="F107" s="154">
        <v>36.71</v>
      </c>
      <c r="G107" s="154">
        <v>44.3</v>
      </c>
      <c r="H107" s="154">
        <v>18.989999999999998</v>
      </c>
      <c r="I107" s="35">
        <f t="shared" si="22"/>
        <v>3.8227999999999995</v>
      </c>
      <c r="J107" s="8"/>
      <c r="K107" s="97">
        <f t="shared" si="12"/>
        <v>79</v>
      </c>
      <c r="L107" s="98">
        <f t="shared" si="13"/>
        <v>49.999099999999991</v>
      </c>
      <c r="M107" s="99">
        <f t="shared" si="10"/>
        <v>63.289999999999992</v>
      </c>
      <c r="N107" s="98">
        <f t="shared" si="21"/>
        <v>0</v>
      </c>
      <c r="O107" s="100">
        <f t="shared" si="11"/>
        <v>0</v>
      </c>
    </row>
    <row r="108" spans="1:15" s="1" customFormat="1" ht="15" customHeight="1" x14ac:dyDescent="0.25">
      <c r="A108" s="235">
        <v>25</v>
      </c>
      <c r="B108" s="151">
        <v>61490</v>
      </c>
      <c r="C108" s="146" t="s">
        <v>107</v>
      </c>
      <c r="D108" s="166">
        <v>202</v>
      </c>
      <c r="E108" s="154">
        <v>0.99</v>
      </c>
      <c r="F108" s="154">
        <v>26.24</v>
      </c>
      <c r="G108" s="154">
        <v>44.55</v>
      </c>
      <c r="H108" s="154">
        <v>28.22</v>
      </c>
      <c r="I108" s="35">
        <f t="shared" si="22"/>
        <v>4</v>
      </c>
      <c r="J108" s="8"/>
      <c r="K108" s="97">
        <f t="shared" si="12"/>
        <v>202</v>
      </c>
      <c r="L108" s="98">
        <f t="shared" si="13"/>
        <v>146.99539999999999</v>
      </c>
      <c r="M108" s="99">
        <f t="shared" si="10"/>
        <v>72.77</v>
      </c>
      <c r="N108" s="98">
        <f t="shared" si="21"/>
        <v>1.9997999999999998</v>
      </c>
      <c r="O108" s="100">
        <f t="shared" si="11"/>
        <v>0.99</v>
      </c>
    </row>
    <row r="109" spans="1:15" s="1" customFormat="1" ht="15" customHeight="1" x14ac:dyDescent="0.25">
      <c r="A109" s="235">
        <v>26</v>
      </c>
      <c r="B109" s="151">
        <v>61500</v>
      </c>
      <c r="C109" s="146" t="s">
        <v>108</v>
      </c>
      <c r="D109" s="166">
        <v>236</v>
      </c>
      <c r="E109" s="154">
        <v>0.42</v>
      </c>
      <c r="F109" s="154">
        <v>28.39</v>
      </c>
      <c r="G109" s="154">
        <v>42.37</v>
      </c>
      <c r="H109" s="154">
        <v>28.81</v>
      </c>
      <c r="I109" s="35">
        <f t="shared" si="22"/>
        <v>3.9953999999999996</v>
      </c>
      <c r="J109" s="8"/>
      <c r="K109" s="97">
        <f t="shared" si="12"/>
        <v>236</v>
      </c>
      <c r="L109" s="98">
        <f t="shared" si="13"/>
        <v>167.98480000000001</v>
      </c>
      <c r="M109" s="99">
        <f t="shared" si="10"/>
        <v>71.179999999999993</v>
      </c>
      <c r="N109" s="98">
        <f t="shared" si="21"/>
        <v>0.99119999999999986</v>
      </c>
      <c r="O109" s="100">
        <f t="shared" si="11"/>
        <v>0.42</v>
      </c>
    </row>
    <row r="110" spans="1:15" s="1" customFormat="1" ht="15" customHeight="1" x14ac:dyDescent="0.25">
      <c r="A110" s="235">
        <v>27</v>
      </c>
      <c r="B110" s="151">
        <v>61510</v>
      </c>
      <c r="C110" s="146" t="s">
        <v>89</v>
      </c>
      <c r="D110" s="166">
        <v>161</v>
      </c>
      <c r="E110" s="154"/>
      <c r="F110" s="154">
        <v>30.43</v>
      </c>
      <c r="G110" s="154">
        <v>46.58</v>
      </c>
      <c r="H110" s="154">
        <v>22.98</v>
      </c>
      <c r="I110" s="35">
        <f t="shared" si="22"/>
        <v>3.9251</v>
      </c>
      <c r="J110" s="8"/>
      <c r="K110" s="97">
        <f t="shared" si="12"/>
        <v>161</v>
      </c>
      <c r="L110" s="98">
        <f t="shared" si="13"/>
        <v>111.99160000000001</v>
      </c>
      <c r="M110" s="99">
        <f t="shared" si="10"/>
        <v>69.56</v>
      </c>
      <c r="N110" s="98">
        <f t="shared" si="21"/>
        <v>0</v>
      </c>
      <c r="O110" s="100">
        <f t="shared" si="11"/>
        <v>0</v>
      </c>
    </row>
    <row r="111" spans="1:15" s="1" customFormat="1" ht="15" customHeight="1" x14ac:dyDescent="0.25">
      <c r="A111" s="235">
        <v>28</v>
      </c>
      <c r="B111" s="151">
        <v>61520</v>
      </c>
      <c r="C111" s="146" t="s">
        <v>109</v>
      </c>
      <c r="D111" s="172">
        <v>127</v>
      </c>
      <c r="E111" s="83"/>
      <c r="F111" s="83">
        <v>20.47</v>
      </c>
      <c r="G111" s="83">
        <v>44.09</v>
      </c>
      <c r="H111" s="84">
        <v>35.43</v>
      </c>
      <c r="I111" s="35">
        <f t="shared" si="22"/>
        <v>4.1492000000000004</v>
      </c>
      <c r="J111" s="8"/>
      <c r="K111" s="97">
        <f t="shared" si="12"/>
        <v>127</v>
      </c>
      <c r="L111" s="98">
        <f t="shared" si="13"/>
        <v>100.99040000000001</v>
      </c>
      <c r="M111" s="99">
        <f t="shared" si="10"/>
        <v>79.52000000000001</v>
      </c>
      <c r="N111" s="98">
        <f t="shared" si="21"/>
        <v>0</v>
      </c>
      <c r="O111" s="100">
        <f t="shared" si="11"/>
        <v>0</v>
      </c>
    </row>
    <row r="112" spans="1:15" s="1" customFormat="1" ht="15" customHeight="1" x14ac:dyDescent="0.25">
      <c r="A112" s="237">
        <v>29</v>
      </c>
      <c r="B112" s="142">
        <v>61540</v>
      </c>
      <c r="C112" s="146" t="s">
        <v>103</v>
      </c>
      <c r="D112" s="173">
        <v>57</v>
      </c>
      <c r="E112" s="85"/>
      <c r="F112" s="85">
        <v>47.36</v>
      </c>
      <c r="G112" s="85">
        <v>38.6</v>
      </c>
      <c r="H112" s="85">
        <v>14.04</v>
      </c>
      <c r="I112" s="35">
        <f t="shared" si="22"/>
        <v>3.6668000000000003</v>
      </c>
      <c r="J112" s="8"/>
      <c r="K112" s="97">
        <f t="shared" si="12"/>
        <v>57</v>
      </c>
      <c r="L112" s="98">
        <f t="shared" si="13"/>
        <v>30.004799999999999</v>
      </c>
      <c r="M112" s="99">
        <f t="shared" si="10"/>
        <v>52.64</v>
      </c>
      <c r="N112" s="98">
        <f t="shared" si="21"/>
        <v>0</v>
      </c>
      <c r="O112" s="100">
        <f t="shared" si="11"/>
        <v>0</v>
      </c>
    </row>
    <row r="113" spans="1:15" s="1" customFormat="1" ht="15" customHeight="1" x14ac:dyDescent="0.25">
      <c r="A113" s="237">
        <v>30</v>
      </c>
      <c r="B113" s="151">
        <v>61560</v>
      </c>
      <c r="C113" s="145" t="s">
        <v>113</v>
      </c>
      <c r="D113" s="166"/>
      <c r="E113" s="154"/>
      <c r="F113" s="154"/>
      <c r="G113" s="154"/>
      <c r="H113" s="154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1">
        <v>31</v>
      </c>
      <c r="B114" s="151">
        <v>61570</v>
      </c>
      <c r="C114" s="146" t="s">
        <v>122</v>
      </c>
      <c r="D114" s="166"/>
      <c r="E114" s="154"/>
      <c r="F114" s="154"/>
      <c r="G114" s="154"/>
      <c r="H114" s="70"/>
      <c r="I114" s="35"/>
      <c r="J114" s="8"/>
      <c r="K114" s="97"/>
      <c r="L114" s="98"/>
      <c r="M114" s="99"/>
      <c r="N114" s="114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69">
        <f>SUM(D116:D124)</f>
        <v>716</v>
      </c>
      <c r="E115" s="30">
        <v>2.0499999999999998</v>
      </c>
      <c r="F115" s="30">
        <v>32.011249999999997</v>
      </c>
      <c r="G115" s="30">
        <v>38.021250000000002</v>
      </c>
      <c r="H115" s="30">
        <v>27.916249999999998</v>
      </c>
      <c r="I115" s="31">
        <f t="shared" ref="I115" si="28">AVERAGE(I116:I124)</f>
        <v>3.9180000000000001</v>
      </c>
      <c r="J115" s="8"/>
      <c r="K115" s="110">
        <f t="shared" si="12"/>
        <v>716</v>
      </c>
      <c r="L115" s="111">
        <f>SUM(L116:L124)</f>
        <v>489.98719999999997</v>
      </c>
      <c r="M115" s="112">
        <f t="shared" si="10"/>
        <v>65.9375</v>
      </c>
      <c r="N115" s="111">
        <f>SUM(N116:N124)</f>
        <v>6.9978999999999996</v>
      </c>
      <c r="O115" s="113">
        <f t="shared" si="11"/>
        <v>2.0499999999999998</v>
      </c>
    </row>
    <row r="116" spans="1:15" s="1" customFormat="1" ht="15" customHeight="1" x14ac:dyDescent="0.25">
      <c r="A116" s="7">
        <v>1</v>
      </c>
      <c r="B116" s="159">
        <v>70020</v>
      </c>
      <c r="C116" s="155" t="s">
        <v>90</v>
      </c>
      <c r="D116" s="174">
        <v>88</v>
      </c>
      <c r="E116" s="161"/>
      <c r="F116" s="161">
        <v>3.41</v>
      </c>
      <c r="G116" s="161">
        <v>40.909999999999997</v>
      </c>
      <c r="H116" s="161">
        <v>55.68</v>
      </c>
      <c r="I116" s="34">
        <f t="shared" ref="I116:I123" si="29">(E116*2+F116*3+G116*4+H116*5)/100</f>
        <v>4.5226999999999995</v>
      </c>
      <c r="J116" s="8"/>
      <c r="K116" s="93">
        <f t="shared" si="12"/>
        <v>88</v>
      </c>
      <c r="L116" s="94">
        <f t="shared" si="13"/>
        <v>84.999200000000002</v>
      </c>
      <c r="M116" s="95">
        <f t="shared" si="10"/>
        <v>96.59</v>
      </c>
      <c r="N116" s="94">
        <f t="shared" ref="N116:N123" si="30">O116*K116/100</f>
        <v>0</v>
      </c>
      <c r="O116" s="96">
        <f t="shared" si="11"/>
        <v>0</v>
      </c>
    </row>
    <row r="117" spans="1:15" s="1" customFormat="1" ht="15" customHeight="1" x14ac:dyDescent="0.25">
      <c r="A117" s="9">
        <v>2</v>
      </c>
      <c r="B117" s="151">
        <v>70110</v>
      </c>
      <c r="C117" s="156" t="s">
        <v>93</v>
      </c>
      <c r="D117" s="166">
        <v>97</v>
      </c>
      <c r="E117" s="154"/>
      <c r="F117" s="154">
        <v>19.59</v>
      </c>
      <c r="G117" s="154">
        <v>53.61</v>
      </c>
      <c r="H117" s="154">
        <v>26.8</v>
      </c>
      <c r="I117" s="35">
        <f t="shared" si="29"/>
        <v>4.0720999999999998</v>
      </c>
      <c r="J117" s="8"/>
      <c r="K117" s="97">
        <f t="shared" si="12"/>
        <v>97</v>
      </c>
      <c r="L117" s="98">
        <f t="shared" si="13"/>
        <v>77.997699999999995</v>
      </c>
      <c r="M117" s="99">
        <f t="shared" si="10"/>
        <v>80.41</v>
      </c>
      <c r="N117" s="98">
        <f t="shared" si="30"/>
        <v>0</v>
      </c>
      <c r="O117" s="100">
        <f t="shared" si="11"/>
        <v>0</v>
      </c>
    </row>
    <row r="118" spans="1:15" s="1" customFormat="1" ht="15" customHeight="1" x14ac:dyDescent="0.25">
      <c r="A118" s="11">
        <v>3</v>
      </c>
      <c r="B118" s="151">
        <v>70021</v>
      </c>
      <c r="C118" s="156" t="s">
        <v>91</v>
      </c>
      <c r="D118" s="166">
        <v>92</v>
      </c>
      <c r="E118" s="154"/>
      <c r="F118" s="154">
        <v>25</v>
      </c>
      <c r="G118" s="154">
        <v>32.61</v>
      </c>
      <c r="H118" s="154">
        <v>42.39</v>
      </c>
      <c r="I118" s="35">
        <f t="shared" si="29"/>
        <v>4.1738999999999997</v>
      </c>
      <c r="J118" s="8"/>
      <c r="K118" s="97">
        <f t="shared" si="12"/>
        <v>92</v>
      </c>
      <c r="L118" s="98">
        <f t="shared" si="13"/>
        <v>69</v>
      </c>
      <c r="M118" s="99">
        <f t="shared" si="10"/>
        <v>75</v>
      </c>
      <c r="N118" s="98">
        <f t="shared" si="30"/>
        <v>0</v>
      </c>
      <c r="O118" s="100">
        <f t="shared" si="11"/>
        <v>0</v>
      </c>
    </row>
    <row r="119" spans="1:15" s="1" customFormat="1" ht="15" customHeight="1" x14ac:dyDescent="0.25">
      <c r="A119" s="9">
        <v>4</v>
      </c>
      <c r="B119" s="151">
        <v>70040</v>
      </c>
      <c r="C119" s="156" t="s">
        <v>92</v>
      </c>
      <c r="D119" s="166">
        <v>47</v>
      </c>
      <c r="E119" s="154">
        <v>8.51</v>
      </c>
      <c r="F119" s="154">
        <v>27.66</v>
      </c>
      <c r="G119" s="154">
        <v>44.68</v>
      </c>
      <c r="H119" s="154">
        <v>19.149999999999999</v>
      </c>
      <c r="I119" s="35">
        <f t="shared" si="29"/>
        <v>3.7447000000000004</v>
      </c>
      <c r="J119" s="8"/>
      <c r="K119" s="97">
        <f t="shared" si="12"/>
        <v>47</v>
      </c>
      <c r="L119" s="98">
        <f t="shared" si="13"/>
        <v>30.000099999999996</v>
      </c>
      <c r="M119" s="99">
        <f t="shared" si="10"/>
        <v>63.83</v>
      </c>
      <c r="N119" s="98">
        <f t="shared" si="30"/>
        <v>3.9996999999999998</v>
      </c>
      <c r="O119" s="100">
        <f t="shared" si="11"/>
        <v>8.51</v>
      </c>
    </row>
    <row r="120" spans="1:15" s="1" customFormat="1" ht="15" customHeight="1" x14ac:dyDescent="0.25">
      <c r="A120" s="9">
        <v>5</v>
      </c>
      <c r="B120" s="151">
        <v>70100</v>
      </c>
      <c r="C120" s="156" t="s">
        <v>123</v>
      </c>
      <c r="D120" s="166">
        <v>80</v>
      </c>
      <c r="E120" s="154"/>
      <c r="F120" s="154">
        <v>13.75</v>
      </c>
      <c r="G120" s="154">
        <v>45</v>
      </c>
      <c r="H120" s="154">
        <v>41.25</v>
      </c>
      <c r="I120" s="35">
        <f t="shared" si="29"/>
        <v>4.2750000000000004</v>
      </c>
      <c r="J120" s="8"/>
      <c r="K120" s="97">
        <f t="shared" si="12"/>
        <v>80</v>
      </c>
      <c r="L120" s="98">
        <f t="shared" si="13"/>
        <v>69</v>
      </c>
      <c r="M120" s="99">
        <f t="shared" si="10"/>
        <v>86.25</v>
      </c>
      <c r="N120" s="98">
        <f t="shared" si="30"/>
        <v>0</v>
      </c>
      <c r="O120" s="100">
        <f t="shared" si="11"/>
        <v>0</v>
      </c>
    </row>
    <row r="121" spans="1:15" s="1" customFormat="1" ht="15" customHeight="1" x14ac:dyDescent="0.25">
      <c r="A121" s="9">
        <v>6</v>
      </c>
      <c r="B121" s="151">
        <v>70270</v>
      </c>
      <c r="C121" s="156" t="s">
        <v>94</v>
      </c>
      <c r="D121" s="166">
        <v>59</v>
      </c>
      <c r="E121" s="154"/>
      <c r="F121" s="154">
        <v>55.93</v>
      </c>
      <c r="G121" s="154">
        <v>33.9</v>
      </c>
      <c r="H121" s="154">
        <v>10.17</v>
      </c>
      <c r="I121" s="35">
        <f t="shared" si="29"/>
        <v>3.5424000000000002</v>
      </c>
      <c r="J121" s="8"/>
      <c r="K121" s="97">
        <f t="shared" si="12"/>
        <v>59</v>
      </c>
      <c r="L121" s="98">
        <f t="shared" si="13"/>
        <v>26.001300000000001</v>
      </c>
      <c r="M121" s="99">
        <f t="shared" si="10"/>
        <v>44.07</v>
      </c>
      <c r="N121" s="98">
        <f t="shared" si="30"/>
        <v>0</v>
      </c>
      <c r="O121" s="100">
        <f t="shared" si="11"/>
        <v>0</v>
      </c>
    </row>
    <row r="122" spans="1:15" s="1" customFormat="1" ht="15" customHeight="1" x14ac:dyDescent="0.25">
      <c r="A122" s="9">
        <v>7</v>
      </c>
      <c r="B122" s="152">
        <v>70510</v>
      </c>
      <c r="C122" s="156" t="s">
        <v>95</v>
      </c>
      <c r="D122" s="166">
        <v>38</v>
      </c>
      <c r="E122" s="154">
        <v>7.89</v>
      </c>
      <c r="F122" s="154">
        <v>68.42</v>
      </c>
      <c r="G122" s="154">
        <v>15.79</v>
      </c>
      <c r="H122" s="154">
        <v>7.89</v>
      </c>
      <c r="I122" s="35">
        <f t="shared" si="29"/>
        <v>3.2364999999999999</v>
      </c>
      <c r="J122" s="8"/>
      <c r="K122" s="97">
        <f t="shared" si="12"/>
        <v>38</v>
      </c>
      <c r="L122" s="98">
        <f t="shared" si="13"/>
        <v>8.9984000000000002</v>
      </c>
      <c r="M122" s="99">
        <f t="shared" si="10"/>
        <v>23.68</v>
      </c>
      <c r="N122" s="98">
        <f t="shared" si="30"/>
        <v>2.9981999999999998</v>
      </c>
      <c r="O122" s="105">
        <f t="shared" si="11"/>
        <v>7.89</v>
      </c>
    </row>
    <row r="123" spans="1:15" s="1" customFormat="1" ht="15" customHeight="1" x14ac:dyDescent="0.25">
      <c r="A123" s="9">
        <v>8</v>
      </c>
      <c r="B123" s="152">
        <v>10880</v>
      </c>
      <c r="C123" s="156" t="s">
        <v>112</v>
      </c>
      <c r="D123" s="166">
        <v>215</v>
      </c>
      <c r="E123" s="154"/>
      <c r="F123" s="154">
        <v>42.33</v>
      </c>
      <c r="G123" s="154">
        <v>37.67</v>
      </c>
      <c r="H123" s="154">
        <v>20</v>
      </c>
      <c r="I123" s="35">
        <f t="shared" si="29"/>
        <v>3.7766999999999999</v>
      </c>
      <c r="J123" s="8"/>
      <c r="K123" s="97">
        <f t="shared" si="12"/>
        <v>215</v>
      </c>
      <c r="L123" s="98">
        <f t="shared" si="13"/>
        <v>123.99050000000001</v>
      </c>
      <c r="M123" s="99">
        <f t="shared" si="10"/>
        <v>57.67</v>
      </c>
      <c r="N123" s="98">
        <f t="shared" si="30"/>
        <v>0</v>
      </c>
      <c r="O123" s="100">
        <f t="shared" si="11"/>
        <v>0</v>
      </c>
    </row>
    <row r="124" spans="1:15" s="1" customFormat="1" ht="15" customHeight="1" thickBot="1" x14ac:dyDescent="0.3">
      <c r="A124" s="61">
        <v>9</v>
      </c>
      <c r="B124" s="153">
        <v>10890</v>
      </c>
      <c r="C124" s="157" t="s">
        <v>114</v>
      </c>
      <c r="D124" s="140"/>
      <c r="E124" s="137"/>
      <c r="F124" s="137"/>
      <c r="G124" s="137"/>
      <c r="H124" s="138"/>
      <c r="I124" s="62"/>
      <c r="J124" s="8"/>
      <c r="K124" s="106"/>
      <c r="L124" s="107"/>
      <c r="M124" s="108"/>
      <c r="N124" s="164"/>
      <c r="O124" s="109"/>
    </row>
    <row r="125" spans="1:15" ht="15" customHeight="1" x14ac:dyDescent="0.25">
      <c r="A125" s="12"/>
      <c r="B125" s="12"/>
      <c r="C125" s="12"/>
      <c r="D125" s="356" t="s">
        <v>96</v>
      </c>
      <c r="E125" s="356"/>
      <c r="F125" s="356"/>
      <c r="G125" s="356"/>
      <c r="H125" s="356"/>
      <c r="I125" s="33">
        <f>AVERAGE(I7,I9:I16,I18:I29,I31:I47,I49:I67,I69:I82,I84:I114,I116:I124)</f>
        <v>3.8186532710280381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65" priority="699" stopIfTrue="1">
      <formula>LEN(TRIM(I6))=0</formula>
    </cfRule>
    <cfRule type="cellIs" dxfId="64" priority="700" stopIfTrue="1" operator="between">
      <formula>3.5</formula>
      <formula>3.504</formula>
    </cfRule>
    <cfRule type="cellIs" dxfId="63" priority="701" stopIfTrue="1" operator="lessThan">
      <formula>3.5</formula>
    </cfRule>
    <cfRule type="cellIs" dxfId="62" priority="702" stopIfTrue="1" operator="between">
      <formula>$I$125</formula>
      <formula>3.5</formula>
    </cfRule>
    <cfRule type="cellIs" dxfId="61" priority="703" stopIfTrue="1" operator="between">
      <formula>4.5</formula>
      <formula>$I$125</formula>
    </cfRule>
    <cfRule type="cellIs" dxfId="60" priority="704" stopIfTrue="1" operator="greaterThanOrEqual">
      <formula>4.5</formula>
    </cfRule>
    <cfRule type="cellIs" dxfId="59" priority="349" stopIfTrue="1" operator="equal">
      <formula>$I$125</formula>
    </cfRule>
  </conditionalFormatting>
  <conditionalFormatting sqref="N7:O124">
    <cfRule type="cellIs" dxfId="58" priority="10" operator="greaterThanOrEqual">
      <formula>9.99</formula>
    </cfRule>
    <cfRule type="cellIs" dxfId="57" priority="9" operator="between">
      <formula>0.1</formula>
      <formula>9.99</formula>
    </cfRule>
    <cfRule type="cellIs" dxfId="56" priority="7" operator="equal">
      <formula>0</formula>
    </cfRule>
    <cfRule type="cellIs" dxfId="55" priority="5" operator="equal">
      <formula>10</formula>
    </cfRule>
    <cfRule type="containsBlanks" dxfId="54" priority="1">
      <formula>LEN(TRIM(N7))=0</formula>
    </cfRule>
  </conditionalFormatting>
  <conditionalFormatting sqref="M7:M124">
    <cfRule type="cellIs" dxfId="53" priority="715" operator="greaterThanOrEqual">
      <formula>90</formula>
    </cfRule>
    <cfRule type="cellIs" dxfId="52" priority="714" operator="between">
      <formula>$M$6</formula>
      <formula>90</formula>
    </cfRule>
    <cfRule type="cellIs" dxfId="51" priority="713" operator="between">
      <formula>50</formula>
      <formula>$M$6</formula>
    </cfRule>
    <cfRule type="cellIs" dxfId="50" priority="712" operator="lessThan">
      <formula>50</formula>
    </cfRule>
    <cfRule type="containsBlanks" dxfId="49" priority="711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2"/>
      <c r="L1" s="3" t="s">
        <v>132</v>
      </c>
    </row>
    <row r="2" spans="1:16" ht="18" customHeight="1" x14ac:dyDescent="0.25">
      <c r="A2" s="4"/>
      <c r="B2" s="4"/>
      <c r="C2" s="357" t="s">
        <v>130</v>
      </c>
      <c r="D2" s="357"/>
      <c r="E2" s="16"/>
      <c r="F2" s="16"/>
      <c r="G2" s="16"/>
      <c r="H2" s="16"/>
      <c r="I2" s="19">
        <v>2020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5"/>
      <c r="L3" s="3" t="s">
        <v>133</v>
      </c>
    </row>
    <row r="4" spans="1:16" ht="18" customHeight="1" thickBot="1" x14ac:dyDescent="0.3">
      <c r="A4" s="350" t="s">
        <v>0</v>
      </c>
      <c r="B4" s="352" t="s">
        <v>1</v>
      </c>
      <c r="C4" s="360" t="s">
        <v>2</v>
      </c>
      <c r="D4" s="362" t="s">
        <v>3</v>
      </c>
      <c r="E4" s="364" t="s">
        <v>4</v>
      </c>
      <c r="F4" s="365"/>
      <c r="G4" s="365"/>
      <c r="H4" s="366"/>
      <c r="I4" s="354" t="s">
        <v>111</v>
      </c>
      <c r="J4" s="4"/>
      <c r="K4" s="6"/>
      <c r="L4" s="3" t="s">
        <v>135</v>
      </c>
    </row>
    <row r="5" spans="1:16" ht="30" customHeight="1" thickBot="1" x14ac:dyDescent="0.3">
      <c r="A5" s="358"/>
      <c r="B5" s="359"/>
      <c r="C5" s="361"/>
      <c r="D5" s="363"/>
      <c r="E5" s="18">
        <v>2</v>
      </c>
      <c r="F5" s="18">
        <v>3</v>
      </c>
      <c r="G5" s="18">
        <v>4</v>
      </c>
      <c r="H5" s="18">
        <v>5</v>
      </c>
      <c r="I5" s="355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f>D7+D8+D17+D30+D48+D68+D83+D115</f>
        <v>3645</v>
      </c>
      <c r="E6" s="180">
        <v>31.58</v>
      </c>
      <c r="F6" s="180">
        <v>35.6</v>
      </c>
      <c r="G6" s="180">
        <v>28.81</v>
      </c>
      <c r="H6" s="180">
        <v>4.01</v>
      </c>
      <c r="I6" s="176">
        <v>3.28</v>
      </c>
      <c r="J6" s="8"/>
      <c r="K6" s="110">
        <f>D6</f>
        <v>3645</v>
      </c>
      <c r="L6" s="111">
        <f>L7+L8+L17+L30+L48+L68+L83+L115</f>
        <v>1196.0236</v>
      </c>
      <c r="M6" s="112">
        <f t="shared" ref="M6:M68" si="0">G6+H6</f>
        <v>32.82</v>
      </c>
      <c r="N6" s="111">
        <f>N7+N8+N17+N30+N48+N68+N83+N115</f>
        <v>1151.0047999999999</v>
      </c>
      <c r="O6" s="113">
        <f t="shared" ref="O6:O68" si="1">E6</f>
        <v>31.58</v>
      </c>
      <c r="P6" s="55"/>
    </row>
    <row r="7" spans="1:16" ht="15" customHeight="1" thickBot="1" x14ac:dyDescent="0.3">
      <c r="A7" s="181">
        <v>1</v>
      </c>
      <c r="B7" s="153">
        <v>50050</v>
      </c>
      <c r="C7" s="182" t="s">
        <v>56</v>
      </c>
      <c r="D7" s="150"/>
      <c r="E7" s="148"/>
      <c r="F7" s="148"/>
      <c r="G7" s="148"/>
      <c r="H7" s="148"/>
      <c r="I7" s="179"/>
      <c r="J7" s="8"/>
      <c r="K7" s="89"/>
      <c r="L7" s="90"/>
      <c r="M7" s="91"/>
      <c r="N7" s="178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f>SUM(D9:D16)</f>
        <v>261</v>
      </c>
      <c r="E8" s="54">
        <v>16.818000000000001</v>
      </c>
      <c r="F8" s="54">
        <v>35.591999999999999</v>
      </c>
      <c r="G8" s="54">
        <v>41.347999999999999</v>
      </c>
      <c r="H8" s="54">
        <v>6.2420000000000009</v>
      </c>
      <c r="I8" s="53">
        <f>AVERAGE(I9:I16)</f>
        <v>3.3701400000000001</v>
      </c>
      <c r="J8" s="8"/>
      <c r="K8" s="110">
        <f t="shared" ref="K8:K69" si="2">D8</f>
        <v>261</v>
      </c>
      <c r="L8" s="111">
        <f>SUM(L9:L16)</f>
        <v>122.0018</v>
      </c>
      <c r="M8" s="112">
        <f t="shared" si="0"/>
        <v>47.59</v>
      </c>
      <c r="N8" s="111">
        <f>SUM(N9:N16)</f>
        <v>44.002699999999997</v>
      </c>
      <c r="O8" s="113">
        <f t="shared" si="1"/>
        <v>16.818000000000001</v>
      </c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5"/>
      <c r="E9" s="154"/>
      <c r="F9" s="154"/>
      <c r="G9" s="154"/>
      <c r="H9" s="154"/>
      <c r="I9" s="35"/>
      <c r="J9" s="8"/>
      <c r="K9" s="97"/>
      <c r="L9" s="98"/>
      <c r="M9" s="99"/>
      <c r="N9" s="114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5"/>
      <c r="E10" s="154"/>
      <c r="F10" s="154"/>
      <c r="G10" s="154"/>
      <c r="H10" s="154"/>
      <c r="I10" s="35"/>
      <c r="J10" s="8"/>
      <c r="K10" s="97"/>
      <c r="L10" s="98"/>
      <c r="M10" s="99"/>
      <c r="N10" s="114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86">
        <v>74</v>
      </c>
      <c r="E11" s="211">
        <v>17.57</v>
      </c>
      <c r="F11" s="211">
        <v>39.19</v>
      </c>
      <c r="G11" s="211">
        <v>37.840000000000003</v>
      </c>
      <c r="H11" s="211">
        <v>5.41</v>
      </c>
      <c r="I11" s="35">
        <f t="shared" ref="I11:I16" si="3">(E11*2+F11*3+G11*4+H11*5)/100</f>
        <v>3.3111999999999999</v>
      </c>
      <c r="J11" s="8"/>
      <c r="K11" s="97">
        <f t="shared" si="2"/>
        <v>74</v>
      </c>
      <c r="L11" s="98">
        <f t="shared" ref="L11:L69" si="4">M11*K11/100</f>
        <v>32.005000000000003</v>
      </c>
      <c r="M11" s="99">
        <f t="shared" si="0"/>
        <v>43.25</v>
      </c>
      <c r="N11" s="98">
        <f t="shared" ref="N11:N72" si="5">O11*K11/100</f>
        <v>13.001800000000001</v>
      </c>
      <c r="O11" s="100">
        <f t="shared" si="1"/>
        <v>17.57</v>
      </c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85">
        <v>59</v>
      </c>
      <c r="E12" s="211">
        <v>33.9</v>
      </c>
      <c r="F12" s="211">
        <v>23.73</v>
      </c>
      <c r="G12" s="211">
        <v>37.29</v>
      </c>
      <c r="H12" s="211">
        <v>5.08</v>
      </c>
      <c r="I12" s="35">
        <f t="shared" si="3"/>
        <v>3.1354999999999995</v>
      </c>
      <c r="J12" s="8"/>
      <c r="K12" s="97">
        <f t="shared" si="2"/>
        <v>59</v>
      </c>
      <c r="L12" s="98">
        <f t="shared" si="4"/>
        <v>24.9983</v>
      </c>
      <c r="M12" s="99">
        <f t="shared" si="0"/>
        <v>42.37</v>
      </c>
      <c r="N12" s="98">
        <f t="shared" si="5"/>
        <v>20.000999999999998</v>
      </c>
      <c r="O12" s="100">
        <f t="shared" si="1"/>
        <v>33.9</v>
      </c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87">
        <v>61</v>
      </c>
      <c r="E13" s="222"/>
      <c r="F13" s="222">
        <v>49.18</v>
      </c>
      <c r="G13" s="222">
        <v>36.07</v>
      </c>
      <c r="H13" s="222">
        <v>14.75</v>
      </c>
      <c r="I13" s="35">
        <f t="shared" si="3"/>
        <v>3.6556999999999999</v>
      </c>
      <c r="J13" s="8"/>
      <c r="K13" s="97">
        <f t="shared" si="2"/>
        <v>61</v>
      </c>
      <c r="L13" s="98">
        <f t="shared" si="4"/>
        <v>31.0002</v>
      </c>
      <c r="M13" s="99">
        <f t="shared" si="0"/>
        <v>50.82</v>
      </c>
      <c r="N13" s="98">
        <f t="shared" si="5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5"/>
      <c r="E14" s="154"/>
      <c r="F14" s="154"/>
      <c r="G14" s="154"/>
      <c r="H14" s="154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88">
        <v>34</v>
      </c>
      <c r="E15" s="222">
        <v>23.53</v>
      </c>
      <c r="F15" s="222">
        <v>26.47</v>
      </c>
      <c r="G15" s="222">
        <v>47.06</v>
      </c>
      <c r="H15" s="222">
        <v>2.94</v>
      </c>
      <c r="I15" s="35">
        <f t="shared" si="3"/>
        <v>3.2941000000000003</v>
      </c>
      <c r="J15" s="8"/>
      <c r="K15" s="97">
        <f t="shared" si="2"/>
        <v>34</v>
      </c>
      <c r="L15" s="98">
        <f t="shared" si="4"/>
        <v>17</v>
      </c>
      <c r="M15" s="99">
        <f t="shared" si="0"/>
        <v>50</v>
      </c>
      <c r="N15" s="98">
        <f t="shared" si="5"/>
        <v>8.0001999999999995</v>
      </c>
      <c r="O15" s="100">
        <f t="shared" si="1"/>
        <v>23.53</v>
      </c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188">
        <v>33</v>
      </c>
      <c r="E16" s="222">
        <v>9.09</v>
      </c>
      <c r="F16" s="222">
        <v>39.39</v>
      </c>
      <c r="G16" s="222">
        <v>48.48</v>
      </c>
      <c r="H16" s="222">
        <v>3.03</v>
      </c>
      <c r="I16" s="57">
        <f t="shared" si="3"/>
        <v>3.4541999999999997</v>
      </c>
      <c r="J16" s="8"/>
      <c r="K16" s="101">
        <f t="shared" si="2"/>
        <v>33</v>
      </c>
      <c r="L16" s="102">
        <f t="shared" si="4"/>
        <v>16.9983</v>
      </c>
      <c r="M16" s="103">
        <f t="shared" si="0"/>
        <v>51.51</v>
      </c>
      <c r="N16" s="102">
        <f t="shared" si="5"/>
        <v>2.9996999999999998</v>
      </c>
      <c r="O16" s="104">
        <f t="shared" si="1"/>
        <v>9.09</v>
      </c>
    </row>
    <row r="17" spans="1:15" s="1" customFormat="1" ht="15" customHeight="1" thickBot="1" x14ac:dyDescent="0.3">
      <c r="A17" s="28"/>
      <c r="B17" s="52"/>
      <c r="C17" s="25" t="s">
        <v>98</v>
      </c>
      <c r="D17" s="29">
        <f>SUM(D18:D29)</f>
        <v>167</v>
      </c>
      <c r="E17" s="30">
        <v>32.94</v>
      </c>
      <c r="F17" s="30">
        <v>33.332500000000003</v>
      </c>
      <c r="G17" s="30">
        <v>32.037500000000001</v>
      </c>
      <c r="H17" s="30">
        <v>1.6924999999999999</v>
      </c>
      <c r="I17" s="31">
        <f>AVERAGE(I18:I29)</f>
        <v>3.0248999999999997</v>
      </c>
      <c r="J17" s="56"/>
      <c r="K17" s="110">
        <f t="shared" si="2"/>
        <v>167</v>
      </c>
      <c r="L17" s="111">
        <f>SUM(L18:L29)</f>
        <v>43.002800000000001</v>
      </c>
      <c r="M17" s="112">
        <f t="shared" si="0"/>
        <v>33.730000000000004</v>
      </c>
      <c r="N17" s="111">
        <f>SUM(N18:N29)</f>
        <v>62.0002</v>
      </c>
      <c r="O17" s="113">
        <f t="shared" si="1"/>
        <v>32.94</v>
      </c>
    </row>
    <row r="18" spans="1:15" s="1" customFormat="1" ht="15" customHeight="1" x14ac:dyDescent="0.25">
      <c r="A18" s="11">
        <v>1</v>
      </c>
      <c r="B18" s="116">
        <v>20040</v>
      </c>
      <c r="C18" s="118" t="s">
        <v>12</v>
      </c>
      <c r="D18" s="123"/>
      <c r="E18" s="148"/>
      <c r="F18" s="148"/>
      <c r="G18" s="148"/>
      <c r="H18" s="148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7">
        <v>20061</v>
      </c>
      <c r="C19" s="119" t="s">
        <v>13</v>
      </c>
      <c r="D19" s="121"/>
      <c r="E19" s="154"/>
      <c r="F19" s="154"/>
      <c r="G19" s="154"/>
      <c r="H19" s="154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7">
        <v>21020</v>
      </c>
      <c r="C20" s="119" t="s">
        <v>21</v>
      </c>
      <c r="D20" s="121"/>
      <c r="E20" s="154"/>
      <c r="F20" s="154"/>
      <c r="G20" s="154"/>
      <c r="H20" s="154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6">
        <v>20060</v>
      </c>
      <c r="C21" s="118" t="s">
        <v>116</v>
      </c>
      <c r="D21" s="189">
        <v>22</v>
      </c>
      <c r="E21" s="211">
        <v>4.55</v>
      </c>
      <c r="F21" s="211">
        <v>9.09</v>
      </c>
      <c r="G21" s="211">
        <v>81.819999999999993</v>
      </c>
      <c r="H21" s="211">
        <v>4.55</v>
      </c>
      <c r="I21" s="35">
        <f t="shared" ref="I21:I26" si="6">(E21*2+F21*3+G21*4+H21*5)/100</f>
        <v>3.8639999999999999</v>
      </c>
      <c r="J21" s="8"/>
      <c r="K21" s="97">
        <f t="shared" si="2"/>
        <v>22</v>
      </c>
      <c r="L21" s="98">
        <f t="shared" si="4"/>
        <v>19.0014</v>
      </c>
      <c r="M21" s="99">
        <f t="shared" si="0"/>
        <v>86.36999999999999</v>
      </c>
      <c r="N21" s="98">
        <f t="shared" si="5"/>
        <v>1.0009999999999999</v>
      </c>
      <c r="O21" s="100">
        <f t="shared" si="1"/>
        <v>4.55</v>
      </c>
    </row>
    <row r="22" spans="1:15" s="1" customFormat="1" ht="15" customHeight="1" x14ac:dyDescent="0.25">
      <c r="A22" s="9">
        <v>5</v>
      </c>
      <c r="B22" s="117">
        <v>20400</v>
      </c>
      <c r="C22" s="120" t="s">
        <v>15</v>
      </c>
      <c r="D22" s="121"/>
      <c r="E22" s="154"/>
      <c r="F22" s="154"/>
      <c r="G22" s="154"/>
      <c r="H22" s="154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7">
        <v>20080</v>
      </c>
      <c r="C23" s="119" t="s">
        <v>14</v>
      </c>
      <c r="D23" s="190">
        <v>45</v>
      </c>
      <c r="E23" s="222">
        <v>20</v>
      </c>
      <c r="F23" s="222">
        <v>62.22</v>
      </c>
      <c r="G23" s="222">
        <v>15.56</v>
      </c>
      <c r="H23" s="222">
        <v>2.2200000000000002</v>
      </c>
      <c r="I23" s="35">
        <f t="shared" si="6"/>
        <v>3</v>
      </c>
      <c r="J23" s="8"/>
      <c r="K23" s="97">
        <f t="shared" si="2"/>
        <v>45</v>
      </c>
      <c r="L23" s="98">
        <f t="shared" si="4"/>
        <v>8.0009999999999994</v>
      </c>
      <c r="M23" s="99">
        <f t="shared" si="0"/>
        <v>17.78</v>
      </c>
      <c r="N23" s="98">
        <f t="shared" si="5"/>
        <v>9</v>
      </c>
      <c r="O23" s="100">
        <f t="shared" si="1"/>
        <v>20</v>
      </c>
    </row>
    <row r="24" spans="1:15" s="1" customFormat="1" ht="15" customHeight="1" x14ac:dyDescent="0.25">
      <c r="A24" s="9">
        <v>7</v>
      </c>
      <c r="B24" s="117">
        <v>20460</v>
      </c>
      <c r="C24" s="119" t="s">
        <v>16</v>
      </c>
      <c r="D24" s="121"/>
      <c r="E24" s="154"/>
      <c r="F24" s="154"/>
      <c r="G24" s="154"/>
      <c r="H24" s="154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7">
        <v>20550</v>
      </c>
      <c r="C25" s="119" t="s">
        <v>17</v>
      </c>
      <c r="D25" s="192">
        <v>52</v>
      </c>
      <c r="E25" s="222">
        <v>13.46</v>
      </c>
      <c r="F25" s="222">
        <v>55.77</v>
      </c>
      <c r="G25" s="222">
        <v>30.77</v>
      </c>
      <c r="H25" s="191"/>
      <c r="I25" s="35">
        <f t="shared" si="6"/>
        <v>3.1730999999999998</v>
      </c>
      <c r="J25" s="8"/>
      <c r="K25" s="97">
        <f t="shared" si="2"/>
        <v>52</v>
      </c>
      <c r="L25" s="98">
        <f t="shared" si="4"/>
        <v>16.000399999999999</v>
      </c>
      <c r="M25" s="99">
        <f t="shared" si="0"/>
        <v>30.77</v>
      </c>
      <c r="N25" s="98">
        <f t="shared" si="5"/>
        <v>6.999200000000001</v>
      </c>
      <c r="O25" s="100">
        <f t="shared" si="1"/>
        <v>13.46</v>
      </c>
    </row>
    <row r="26" spans="1:15" s="1" customFormat="1" ht="15" customHeight="1" x14ac:dyDescent="0.25">
      <c r="A26" s="9">
        <v>9</v>
      </c>
      <c r="B26" s="117">
        <v>20630</v>
      </c>
      <c r="C26" s="119" t="s">
        <v>18</v>
      </c>
      <c r="D26" s="192">
        <v>48</v>
      </c>
      <c r="E26" s="222">
        <v>93.75</v>
      </c>
      <c r="F26" s="222">
        <v>6.25</v>
      </c>
      <c r="G26" s="191"/>
      <c r="H26" s="191"/>
      <c r="I26" s="35">
        <f t="shared" si="6"/>
        <v>2.0625</v>
      </c>
      <c r="J26" s="8"/>
      <c r="K26" s="97">
        <f t="shared" si="2"/>
        <v>48</v>
      </c>
      <c r="L26" s="98">
        <f t="shared" si="4"/>
        <v>0</v>
      </c>
      <c r="M26" s="99">
        <f t="shared" si="0"/>
        <v>0</v>
      </c>
      <c r="N26" s="98">
        <f t="shared" si="5"/>
        <v>45</v>
      </c>
      <c r="O26" s="100">
        <f t="shared" si="1"/>
        <v>93.75</v>
      </c>
    </row>
    <row r="27" spans="1:15" s="1" customFormat="1" ht="15" customHeight="1" x14ac:dyDescent="0.25">
      <c r="A27" s="9">
        <v>10</v>
      </c>
      <c r="B27" s="117">
        <v>20810</v>
      </c>
      <c r="C27" s="119" t="s">
        <v>19</v>
      </c>
      <c r="D27" s="121"/>
      <c r="E27" s="154"/>
      <c r="F27" s="154"/>
      <c r="G27" s="154"/>
      <c r="H27" s="154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7">
        <v>20900</v>
      </c>
      <c r="C28" s="119" t="s">
        <v>20</v>
      </c>
      <c r="D28" s="121"/>
      <c r="E28" s="154"/>
      <c r="F28" s="154"/>
      <c r="G28" s="154"/>
      <c r="H28" s="154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7">
        <v>21350</v>
      </c>
      <c r="C29" s="119" t="s">
        <v>22</v>
      </c>
      <c r="D29" s="122"/>
      <c r="E29" s="137"/>
      <c r="F29" s="137"/>
      <c r="G29" s="137"/>
      <c r="H29" s="138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f>SUM(D31:D47)</f>
        <v>589</v>
      </c>
      <c r="E30" s="63">
        <v>49.001249999999999</v>
      </c>
      <c r="F30" s="30">
        <v>31.041250000000005</v>
      </c>
      <c r="G30" s="30">
        <v>18.188749999999999</v>
      </c>
      <c r="H30" s="30">
        <v>1.76875</v>
      </c>
      <c r="I30" s="64">
        <f>AVERAGE(I31:I47)</f>
        <v>2.7272500000000002</v>
      </c>
      <c r="J30" s="8"/>
      <c r="K30" s="110">
        <f t="shared" si="2"/>
        <v>589</v>
      </c>
      <c r="L30" s="111">
        <f>SUM(L31:L47)</f>
        <v>115.0008</v>
      </c>
      <c r="M30" s="112">
        <f t="shared" si="0"/>
        <v>19.9575</v>
      </c>
      <c r="N30" s="111">
        <f>SUM(N31:N47)</f>
        <v>297.00839999999999</v>
      </c>
      <c r="O30" s="113">
        <f t="shared" si="1"/>
        <v>49.001249999999999</v>
      </c>
    </row>
    <row r="31" spans="1:15" s="1" customFormat="1" ht="15" customHeight="1" x14ac:dyDescent="0.25">
      <c r="A31" s="11">
        <v>1</v>
      </c>
      <c r="B31" s="124">
        <v>30070</v>
      </c>
      <c r="C31" s="127" t="s">
        <v>24</v>
      </c>
      <c r="D31" s="195">
        <v>99</v>
      </c>
      <c r="E31" s="211">
        <v>62.63</v>
      </c>
      <c r="F31" s="211">
        <v>21.21</v>
      </c>
      <c r="G31" s="211">
        <v>15.15</v>
      </c>
      <c r="H31" s="211">
        <v>1.01</v>
      </c>
      <c r="I31" s="58">
        <f t="shared" ref="I31:I46" si="7">(E31*2+F31*3+G31*4+H31*5)/100</f>
        <v>2.5454000000000003</v>
      </c>
      <c r="J31" s="8"/>
      <c r="K31" s="93">
        <f t="shared" si="2"/>
        <v>99</v>
      </c>
      <c r="L31" s="94">
        <f t="shared" si="4"/>
        <v>15.998399999999998</v>
      </c>
      <c r="M31" s="95">
        <f t="shared" si="0"/>
        <v>16.16</v>
      </c>
      <c r="N31" s="94">
        <f t="shared" si="5"/>
        <v>62.003700000000002</v>
      </c>
      <c r="O31" s="96">
        <f t="shared" si="1"/>
        <v>62.63</v>
      </c>
    </row>
    <row r="32" spans="1:15" s="1" customFormat="1" ht="15" customHeight="1" x14ac:dyDescent="0.25">
      <c r="A32" s="9">
        <v>2</v>
      </c>
      <c r="B32" s="125">
        <v>30480</v>
      </c>
      <c r="C32" s="128" t="s">
        <v>117</v>
      </c>
      <c r="D32" s="129"/>
      <c r="E32" s="154"/>
      <c r="F32" s="154"/>
      <c r="G32" s="154"/>
      <c r="H32" s="154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25">
        <v>30460</v>
      </c>
      <c r="C33" s="128" t="s">
        <v>29</v>
      </c>
      <c r="D33" s="196">
        <v>95</v>
      </c>
      <c r="E33" s="211">
        <v>67.37</v>
      </c>
      <c r="F33" s="211">
        <v>23.16</v>
      </c>
      <c r="G33" s="211">
        <v>9.4700000000000006</v>
      </c>
      <c r="H33" s="227"/>
      <c r="I33" s="35">
        <f t="shared" si="7"/>
        <v>2.4210000000000003</v>
      </c>
      <c r="J33" s="8"/>
      <c r="K33" s="97">
        <f t="shared" si="2"/>
        <v>95</v>
      </c>
      <c r="L33" s="98">
        <f t="shared" si="4"/>
        <v>8.9965000000000011</v>
      </c>
      <c r="M33" s="99">
        <f t="shared" si="0"/>
        <v>9.4700000000000006</v>
      </c>
      <c r="N33" s="98">
        <f t="shared" si="5"/>
        <v>64.001500000000007</v>
      </c>
      <c r="O33" s="100">
        <f t="shared" si="1"/>
        <v>67.37</v>
      </c>
    </row>
    <row r="34" spans="1:15" s="1" customFormat="1" ht="15" customHeight="1" x14ac:dyDescent="0.25">
      <c r="A34" s="9">
        <v>4</v>
      </c>
      <c r="B34" s="125">
        <v>30030</v>
      </c>
      <c r="C34" s="128" t="s">
        <v>23</v>
      </c>
      <c r="D34" s="197">
        <v>23</v>
      </c>
      <c r="E34" s="211">
        <v>47.83</v>
      </c>
      <c r="F34" s="211">
        <v>30.43</v>
      </c>
      <c r="G34" s="211">
        <v>17.39</v>
      </c>
      <c r="H34" s="211">
        <v>4.3499999999999996</v>
      </c>
      <c r="I34" s="35">
        <f t="shared" si="7"/>
        <v>2.7826</v>
      </c>
      <c r="J34" s="8"/>
      <c r="K34" s="97">
        <f t="shared" si="2"/>
        <v>23</v>
      </c>
      <c r="L34" s="98">
        <f t="shared" si="4"/>
        <v>5.0002000000000004</v>
      </c>
      <c r="M34" s="99">
        <f t="shared" si="0"/>
        <v>21.740000000000002</v>
      </c>
      <c r="N34" s="98">
        <f t="shared" si="5"/>
        <v>11.0009</v>
      </c>
      <c r="O34" s="100">
        <f t="shared" si="1"/>
        <v>47.83</v>
      </c>
    </row>
    <row r="35" spans="1:15" s="1" customFormat="1" ht="15" customHeight="1" x14ac:dyDescent="0.25">
      <c r="A35" s="9">
        <v>5</v>
      </c>
      <c r="B35" s="125">
        <v>31000</v>
      </c>
      <c r="C35" s="128" t="s">
        <v>37</v>
      </c>
      <c r="D35" s="197">
        <v>81</v>
      </c>
      <c r="E35" s="211">
        <v>24.69</v>
      </c>
      <c r="F35" s="211">
        <v>40.74</v>
      </c>
      <c r="G35" s="211">
        <v>28.4</v>
      </c>
      <c r="H35" s="211">
        <v>6.17</v>
      </c>
      <c r="I35" s="35">
        <f t="shared" si="7"/>
        <v>3.1605000000000003</v>
      </c>
      <c r="J35" s="8"/>
      <c r="K35" s="97">
        <f t="shared" si="2"/>
        <v>81</v>
      </c>
      <c r="L35" s="98">
        <f t="shared" si="4"/>
        <v>28.0017</v>
      </c>
      <c r="M35" s="99">
        <f t="shared" si="0"/>
        <v>34.57</v>
      </c>
      <c r="N35" s="98">
        <f t="shared" si="5"/>
        <v>19.998900000000003</v>
      </c>
      <c r="O35" s="100">
        <f t="shared" si="1"/>
        <v>24.69</v>
      </c>
    </row>
    <row r="36" spans="1:15" s="1" customFormat="1" ht="15" customHeight="1" x14ac:dyDescent="0.25">
      <c r="A36" s="9">
        <v>6</v>
      </c>
      <c r="B36" s="125">
        <v>30130</v>
      </c>
      <c r="C36" s="128" t="s">
        <v>25</v>
      </c>
      <c r="D36" s="129"/>
      <c r="E36" s="154"/>
      <c r="F36" s="154"/>
      <c r="G36" s="154"/>
      <c r="H36" s="154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25">
        <v>30160</v>
      </c>
      <c r="C37" s="128" t="s">
        <v>26</v>
      </c>
      <c r="D37" s="198">
        <v>64</v>
      </c>
      <c r="E37" s="222">
        <v>75</v>
      </c>
      <c r="F37" s="222">
        <v>14.06</v>
      </c>
      <c r="G37" s="222">
        <v>9.3800000000000008</v>
      </c>
      <c r="H37" s="222">
        <v>1.56</v>
      </c>
      <c r="I37" s="35">
        <f t="shared" si="7"/>
        <v>2.3750000000000004</v>
      </c>
      <c r="J37" s="8"/>
      <c r="K37" s="97">
        <f t="shared" si="2"/>
        <v>64</v>
      </c>
      <c r="L37" s="98">
        <f t="shared" si="4"/>
        <v>7.0016000000000007</v>
      </c>
      <c r="M37" s="99">
        <f t="shared" si="0"/>
        <v>10.940000000000001</v>
      </c>
      <c r="N37" s="114">
        <f t="shared" si="5"/>
        <v>48</v>
      </c>
      <c r="O37" s="100">
        <f t="shared" si="1"/>
        <v>75</v>
      </c>
    </row>
    <row r="38" spans="1:15" s="1" customFormat="1" ht="15" customHeight="1" x14ac:dyDescent="0.25">
      <c r="A38" s="9">
        <v>8</v>
      </c>
      <c r="B38" s="125">
        <v>30310</v>
      </c>
      <c r="C38" s="128" t="s">
        <v>27</v>
      </c>
      <c r="D38" s="129"/>
      <c r="E38" s="154"/>
      <c r="F38" s="154"/>
      <c r="G38" s="154"/>
      <c r="H38" s="154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25">
        <v>30440</v>
      </c>
      <c r="C39" s="128" t="s">
        <v>28</v>
      </c>
      <c r="D39" s="129"/>
      <c r="E39" s="154"/>
      <c r="F39" s="154"/>
      <c r="G39" s="154"/>
      <c r="H39" s="154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125">
        <v>30500</v>
      </c>
      <c r="C40" s="128" t="s">
        <v>30</v>
      </c>
      <c r="D40" s="129"/>
      <c r="E40" s="154"/>
      <c r="F40" s="154"/>
      <c r="G40" s="154"/>
      <c r="H40" s="154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125">
        <v>30530</v>
      </c>
      <c r="C41" s="128" t="s">
        <v>31</v>
      </c>
      <c r="D41" s="199">
        <v>85</v>
      </c>
      <c r="E41" s="222">
        <v>67.06</v>
      </c>
      <c r="F41" s="222">
        <v>18.82</v>
      </c>
      <c r="G41" s="222">
        <v>14.12</v>
      </c>
      <c r="H41" s="154"/>
      <c r="I41" s="35">
        <f t="shared" si="7"/>
        <v>2.4706000000000001</v>
      </c>
      <c r="J41" s="8"/>
      <c r="K41" s="97">
        <f t="shared" si="2"/>
        <v>85</v>
      </c>
      <c r="L41" s="98">
        <f t="shared" si="4"/>
        <v>12.002000000000001</v>
      </c>
      <c r="M41" s="99">
        <f t="shared" si="0"/>
        <v>14.12</v>
      </c>
      <c r="N41" s="114">
        <f t="shared" si="5"/>
        <v>57.001000000000005</v>
      </c>
      <c r="O41" s="100">
        <f t="shared" si="1"/>
        <v>67.06</v>
      </c>
    </row>
    <row r="42" spans="1:15" s="1" customFormat="1" ht="15" customHeight="1" x14ac:dyDescent="0.25">
      <c r="A42" s="9">
        <v>12</v>
      </c>
      <c r="B42" s="125">
        <v>30640</v>
      </c>
      <c r="C42" s="128" t="s">
        <v>32</v>
      </c>
      <c r="D42" s="129"/>
      <c r="E42" s="154"/>
      <c r="F42" s="154"/>
      <c r="G42" s="154"/>
      <c r="H42" s="154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25">
        <v>30650</v>
      </c>
      <c r="C43" s="128" t="s">
        <v>33</v>
      </c>
      <c r="D43" s="200">
        <v>48</v>
      </c>
      <c r="E43" s="222">
        <v>20.83</v>
      </c>
      <c r="F43" s="222">
        <v>54.17</v>
      </c>
      <c r="G43" s="222">
        <v>25</v>
      </c>
      <c r="H43" s="154"/>
      <c r="I43" s="35">
        <f t="shared" si="7"/>
        <v>3.0416999999999996</v>
      </c>
      <c r="J43" s="8"/>
      <c r="K43" s="97">
        <f t="shared" si="2"/>
        <v>48</v>
      </c>
      <c r="L43" s="98">
        <f t="shared" si="4"/>
        <v>12</v>
      </c>
      <c r="M43" s="99">
        <f t="shared" si="0"/>
        <v>25</v>
      </c>
      <c r="N43" s="98">
        <f t="shared" si="5"/>
        <v>9.9983999999999984</v>
      </c>
      <c r="O43" s="100">
        <f t="shared" si="1"/>
        <v>20.83</v>
      </c>
    </row>
    <row r="44" spans="1:15" s="1" customFormat="1" ht="15" customHeight="1" x14ac:dyDescent="0.25">
      <c r="A44" s="9">
        <v>14</v>
      </c>
      <c r="B44" s="124">
        <v>30790</v>
      </c>
      <c r="C44" s="128" t="s">
        <v>34</v>
      </c>
      <c r="D44" s="129"/>
      <c r="E44" s="154"/>
      <c r="F44" s="154"/>
      <c r="G44" s="154"/>
      <c r="H44" s="154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25">
        <v>30880</v>
      </c>
      <c r="C45" s="127" t="s">
        <v>35</v>
      </c>
      <c r="D45" s="129"/>
      <c r="E45" s="154"/>
      <c r="F45" s="154"/>
      <c r="G45" s="154"/>
      <c r="H45" s="154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25">
        <v>30940</v>
      </c>
      <c r="C46" s="128" t="s">
        <v>36</v>
      </c>
      <c r="D46" s="201">
        <v>94</v>
      </c>
      <c r="E46" s="222">
        <v>26.6</v>
      </c>
      <c r="F46" s="222">
        <v>45.74</v>
      </c>
      <c r="G46" s="222">
        <v>26.6</v>
      </c>
      <c r="H46" s="222">
        <v>1.06</v>
      </c>
      <c r="I46" s="35">
        <f t="shared" si="7"/>
        <v>3.0212000000000008</v>
      </c>
      <c r="J46" s="8"/>
      <c r="K46" s="97">
        <f t="shared" si="2"/>
        <v>94</v>
      </c>
      <c r="L46" s="98">
        <f t="shared" si="4"/>
        <v>26.000399999999999</v>
      </c>
      <c r="M46" s="99">
        <f t="shared" si="0"/>
        <v>27.66</v>
      </c>
      <c r="N46" s="98">
        <f t="shared" si="5"/>
        <v>25.004000000000001</v>
      </c>
      <c r="O46" s="100">
        <f t="shared" si="1"/>
        <v>26.6</v>
      </c>
    </row>
    <row r="47" spans="1:15" s="1" customFormat="1" ht="15" customHeight="1" thickBot="1" x14ac:dyDescent="0.3">
      <c r="A47" s="9">
        <v>17</v>
      </c>
      <c r="B47" s="126">
        <v>31480</v>
      </c>
      <c r="C47" s="128" t="s">
        <v>38</v>
      </c>
      <c r="D47" s="130"/>
      <c r="E47" s="137"/>
      <c r="F47" s="137"/>
      <c r="G47" s="137"/>
      <c r="H47" s="138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f>SUM(D49:D67)</f>
        <v>777</v>
      </c>
      <c r="E48" s="30">
        <v>35.580909090909088</v>
      </c>
      <c r="F48" s="65">
        <v>35.695454545454545</v>
      </c>
      <c r="G48" s="30">
        <v>24.911818181818184</v>
      </c>
      <c r="H48" s="30">
        <v>3.8090909090909095</v>
      </c>
      <c r="I48" s="64">
        <f>AVERAGE(I49:I67)</f>
        <v>2.9694090909090907</v>
      </c>
      <c r="J48" s="8"/>
      <c r="K48" s="110">
        <f t="shared" si="2"/>
        <v>777</v>
      </c>
      <c r="L48" s="111">
        <f>SUM(L49:L67)</f>
        <v>252.97759999999997</v>
      </c>
      <c r="M48" s="112">
        <f t="shared" si="0"/>
        <v>28.720909090909092</v>
      </c>
      <c r="N48" s="111">
        <f>SUM(N49:N67)</f>
        <v>239.99690000000001</v>
      </c>
      <c r="O48" s="113">
        <f t="shared" si="1"/>
        <v>35.580909090909088</v>
      </c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202">
        <v>175</v>
      </c>
      <c r="E49" s="211">
        <v>7.43</v>
      </c>
      <c r="F49" s="211">
        <v>62.29</v>
      </c>
      <c r="G49" s="211">
        <v>24.57</v>
      </c>
      <c r="H49" s="211">
        <v>5.71</v>
      </c>
      <c r="I49" s="58">
        <f t="shared" ref="I49:I67" si="8">(E49*2+F49*3+G49*4+H49*5)/100</f>
        <v>3.2856000000000001</v>
      </c>
      <c r="J49" s="8"/>
      <c r="K49" s="93">
        <f t="shared" si="2"/>
        <v>175</v>
      </c>
      <c r="L49" s="94">
        <f t="shared" si="4"/>
        <v>52.99</v>
      </c>
      <c r="M49" s="95">
        <f t="shared" si="0"/>
        <v>30.28</v>
      </c>
      <c r="N49" s="94">
        <f t="shared" si="5"/>
        <v>13.0025</v>
      </c>
      <c r="O49" s="96">
        <f t="shared" si="1"/>
        <v>7.43</v>
      </c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31"/>
      <c r="E50" s="154"/>
      <c r="F50" s="154"/>
      <c r="G50" s="154"/>
      <c r="H50" s="154"/>
      <c r="I50" s="35"/>
      <c r="J50" s="8"/>
      <c r="K50" s="97"/>
      <c r="L50" s="98"/>
      <c r="M50" s="99"/>
      <c r="N50" s="114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203">
        <v>134</v>
      </c>
      <c r="E51" s="211">
        <v>41.04</v>
      </c>
      <c r="F51" s="211">
        <v>17.91</v>
      </c>
      <c r="G51" s="211">
        <v>38.81</v>
      </c>
      <c r="H51" s="211">
        <v>2.2400000000000002</v>
      </c>
      <c r="I51" s="35">
        <f t="shared" si="8"/>
        <v>3.0225</v>
      </c>
      <c r="J51" s="8"/>
      <c r="K51" s="97">
        <f t="shared" si="2"/>
        <v>134</v>
      </c>
      <c r="L51" s="98">
        <f t="shared" si="4"/>
        <v>55.007000000000005</v>
      </c>
      <c r="M51" s="99">
        <f t="shared" si="0"/>
        <v>41.050000000000004</v>
      </c>
      <c r="N51" s="114">
        <f t="shared" si="5"/>
        <v>54.993599999999994</v>
      </c>
      <c r="O51" s="100">
        <f t="shared" si="1"/>
        <v>41.04</v>
      </c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31"/>
      <c r="E52" s="154"/>
      <c r="F52" s="154"/>
      <c r="G52" s="154"/>
      <c r="H52" s="154"/>
      <c r="I52" s="35"/>
      <c r="J52" s="8"/>
      <c r="K52" s="97"/>
      <c r="L52" s="98"/>
      <c r="M52" s="99"/>
      <c r="N52" s="114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04">
        <v>83</v>
      </c>
      <c r="E53" s="211">
        <v>44.58</v>
      </c>
      <c r="F53" s="211">
        <v>36.14</v>
      </c>
      <c r="G53" s="211">
        <v>15.66</v>
      </c>
      <c r="H53" s="211">
        <v>3.61</v>
      </c>
      <c r="I53" s="35">
        <f t="shared" si="8"/>
        <v>2.7826999999999997</v>
      </c>
      <c r="J53" s="8"/>
      <c r="K53" s="97">
        <f t="shared" si="2"/>
        <v>83</v>
      </c>
      <c r="L53" s="98">
        <f t="shared" si="4"/>
        <v>15.994099999999998</v>
      </c>
      <c r="M53" s="99">
        <f t="shared" si="0"/>
        <v>19.27</v>
      </c>
      <c r="N53" s="114">
        <f t="shared" si="5"/>
        <v>37.001399999999997</v>
      </c>
      <c r="O53" s="100">
        <f t="shared" si="1"/>
        <v>44.58</v>
      </c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04">
        <v>87</v>
      </c>
      <c r="E54" s="211">
        <v>16.09</v>
      </c>
      <c r="F54" s="211">
        <v>50.57</v>
      </c>
      <c r="G54" s="211">
        <v>32.18</v>
      </c>
      <c r="H54" s="211">
        <v>1.1499999999999999</v>
      </c>
      <c r="I54" s="35">
        <f t="shared" si="8"/>
        <v>3.1836000000000002</v>
      </c>
      <c r="J54" s="8"/>
      <c r="K54" s="97">
        <f t="shared" si="2"/>
        <v>87</v>
      </c>
      <c r="L54" s="98">
        <f t="shared" si="4"/>
        <v>28.9971</v>
      </c>
      <c r="M54" s="99">
        <f t="shared" si="0"/>
        <v>33.33</v>
      </c>
      <c r="N54" s="114">
        <f t="shared" si="5"/>
        <v>13.998299999999999</v>
      </c>
      <c r="O54" s="100">
        <f t="shared" si="1"/>
        <v>16.09</v>
      </c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31"/>
      <c r="E55" s="154"/>
      <c r="F55" s="154"/>
      <c r="G55" s="154"/>
      <c r="H55" s="154"/>
      <c r="I55" s="35"/>
      <c r="J55" s="8"/>
      <c r="K55" s="97"/>
      <c r="L55" s="98"/>
      <c r="M55" s="99"/>
      <c r="N55" s="114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31"/>
      <c r="E56" s="154"/>
      <c r="F56" s="154"/>
      <c r="G56" s="154"/>
      <c r="H56" s="154"/>
      <c r="I56" s="35"/>
      <c r="J56" s="8"/>
      <c r="K56" s="97"/>
      <c r="L56" s="98"/>
      <c r="M56" s="99"/>
      <c r="N56" s="114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05">
        <v>39</v>
      </c>
      <c r="E57" s="222">
        <v>23.08</v>
      </c>
      <c r="F57" s="222">
        <v>43.59</v>
      </c>
      <c r="G57" s="222">
        <v>25.64</v>
      </c>
      <c r="H57" s="222">
        <v>7.69</v>
      </c>
      <c r="I57" s="35">
        <f t="shared" si="8"/>
        <v>3.1793999999999998</v>
      </c>
      <c r="J57" s="8"/>
      <c r="K57" s="97">
        <f t="shared" si="2"/>
        <v>39</v>
      </c>
      <c r="L57" s="98">
        <f t="shared" si="4"/>
        <v>12.998699999999999</v>
      </c>
      <c r="M57" s="99">
        <f t="shared" si="0"/>
        <v>33.33</v>
      </c>
      <c r="N57" s="98">
        <f t="shared" si="5"/>
        <v>9.001199999999999</v>
      </c>
      <c r="O57" s="100">
        <f t="shared" si="1"/>
        <v>23.08</v>
      </c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05">
        <v>16</v>
      </c>
      <c r="E58" s="222"/>
      <c r="F58" s="222">
        <v>62.5</v>
      </c>
      <c r="G58" s="222">
        <v>37.5</v>
      </c>
      <c r="H58" s="227"/>
      <c r="I58" s="35">
        <f t="shared" si="8"/>
        <v>3.375</v>
      </c>
      <c r="J58" s="8"/>
      <c r="K58" s="97">
        <f t="shared" si="2"/>
        <v>16</v>
      </c>
      <c r="L58" s="98">
        <f t="shared" si="4"/>
        <v>6</v>
      </c>
      <c r="M58" s="99">
        <f t="shared" si="0"/>
        <v>37.5</v>
      </c>
      <c r="N58" s="98">
        <f t="shared" si="5"/>
        <v>0</v>
      </c>
      <c r="O58" s="100">
        <f t="shared" si="1"/>
        <v>0</v>
      </c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31"/>
      <c r="E59" s="154"/>
      <c r="F59" s="154"/>
      <c r="G59" s="154"/>
      <c r="H59" s="154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31"/>
      <c r="E60" s="154"/>
      <c r="F60" s="154"/>
      <c r="G60" s="154"/>
      <c r="H60" s="154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31"/>
      <c r="E61" s="154"/>
      <c r="F61" s="154"/>
      <c r="G61" s="154"/>
      <c r="H61" s="154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07">
        <v>10</v>
      </c>
      <c r="E62" s="222">
        <v>50</v>
      </c>
      <c r="F62" s="222">
        <v>50</v>
      </c>
      <c r="G62" s="154"/>
      <c r="H62" s="154"/>
      <c r="I62" s="35">
        <f t="shared" si="8"/>
        <v>2.5</v>
      </c>
      <c r="J62" s="8"/>
      <c r="K62" s="97">
        <f t="shared" si="2"/>
        <v>10</v>
      </c>
      <c r="L62" s="98">
        <f t="shared" si="4"/>
        <v>0</v>
      </c>
      <c r="M62" s="99">
        <f t="shared" si="0"/>
        <v>0</v>
      </c>
      <c r="N62" s="114">
        <f t="shared" si="5"/>
        <v>5</v>
      </c>
      <c r="O62" s="100">
        <f t="shared" si="1"/>
        <v>50</v>
      </c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31"/>
      <c r="E63" s="154"/>
      <c r="F63" s="154"/>
      <c r="G63" s="154"/>
      <c r="H63" s="154"/>
      <c r="I63" s="35"/>
      <c r="J63" s="8"/>
      <c r="K63" s="97"/>
      <c r="L63" s="98"/>
      <c r="M63" s="99"/>
      <c r="N63" s="114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06">
        <v>37</v>
      </c>
      <c r="E64" s="222">
        <v>83.78</v>
      </c>
      <c r="F64" s="222">
        <v>13.51</v>
      </c>
      <c r="G64" s="222">
        <v>2.7</v>
      </c>
      <c r="H64" s="227"/>
      <c r="I64" s="35">
        <f t="shared" si="8"/>
        <v>2.1889000000000003</v>
      </c>
      <c r="J64" s="8"/>
      <c r="K64" s="97">
        <f t="shared" si="2"/>
        <v>37</v>
      </c>
      <c r="L64" s="98">
        <f t="shared" si="4"/>
        <v>0.99900000000000011</v>
      </c>
      <c r="M64" s="99">
        <f t="shared" si="0"/>
        <v>2.7</v>
      </c>
      <c r="N64" s="114">
        <f t="shared" si="5"/>
        <v>30.9986</v>
      </c>
      <c r="O64" s="100">
        <f t="shared" si="1"/>
        <v>83.78</v>
      </c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06">
        <v>53</v>
      </c>
      <c r="E65" s="222">
        <v>52.83</v>
      </c>
      <c r="F65" s="222">
        <v>13.21</v>
      </c>
      <c r="G65" s="222">
        <v>30.19</v>
      </c>
      <c r="H65" s="222">
        <v>3.77</v>
      </c>
      <c r="I65" s="35">
        <f t="shared" si="8"/>
        <v>2.8490000000000002</v>
      </c>
      <c r="J65" s="8"/>
      <c r="K65" s="97">
        <f t="shared" si="2"/>
        <v>53</v>
      </c>
      <c r="L65" s="98">
        <f t="shared" si="4"/>
        <v>17.998800000000003</v>
      </c>
      <c r="M65" s="99">
        <f t="shared" si="0"/>
        <v>33.96</v>
      </c>
      <c r="N65" s="114">
        <f t="shared" si="5"/>
        <v>27.999899999999997</v>
      </c>
      <c r="O65" s="100">
        <f t="shared" si="1"/>
        <v>52.83</v>
      </c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06">
        <v>94</v>
      </c>
      <c r="E66" s="222">
        <v>27.66</v>
      </c>
      <c r="F66" s="222">
        <v>26.6</v>
      </c>
      <c r="G66" s="222">
        <v>36.17</v>
      </c>
      <c r="H66" s="222">
        <v>9.57</v>
      </c>
      <c r="I66" s="35">
        <f t="shared" si="8"/>
        <v>3.2765000000000004</v>
      </c>
      <c r="J66" s="8"/>
      <c r="K66" s="97">
        <f t="shared" si="2"/>
        <v>94</v>
      </c>
      <c r="L66" s="98">
        <f t="shared" si="4"/>
        <v>42.995600000000003</v>
      </c>
      <c r="M66" s="99">
        <f t="shared" si="0"/>
        <v>45.74</v>
      </c>
      <c r="N66" s="98">
        <f t="shared" si="5"/>
        <v>26.000399999999999</v>
      </c>
      <c r="O66" s="100">
        <f t="shared" si="1"/>
        <v>27.66</v>
      </c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06">
        <v>49</v>
      </c>
      <c r="E67" s="222">
        <v>44.9</v>
      </c>
      <c r="F67" s="222">
        <v>16.329999999999998</v>
      </c>
      <c r="G67" s="222">
        <v>30.61</v>
      </c>
      <c r="H67" s="222">
        <v>8.16</v>
      </c>
      <c r="I67" s="57">
        <f t="shared" si="8"/>
        <v>3.0203000000000002</v>
      </c>
      <c r="J67" s="8"/>
      <c r="K67" s="101">
        <f t="shared" si="2"/>
        <v>49</v>
      </c>
      <c r="L67" s="102">
        <f t="shared" si="4"/>
        <v>18.997299999999999</v>
      </c>
      <c r="M67" s="103">
        <f t="shared" si="0"/>
        <v>38.769999999999996</v>
      </c>
      <c r="N67" s="102">
        <f t="shared" si="5"/>
        <v>22.000999999999998</v>
      </c>
      <c r="O67" s="104">
        <f t="shared" si="1"/>
        <v>44.9</v>
      </c>
    </row>
    <row r="68" spans="1:15" s="1" customFormat="1" ht="15" customHeight="1" thickBot="1" x14ac:dyDescent="0.3">
      <c r="A68" s="28"/>
      <c r="B68" s="51"/>
      <c r="C68" s="25" t="s">
        <v>101</v>
      </c>
      <c r="D68" s="29">
        <f>SUM(D69:D82)</f>
        <v>445</v>
      </c>
      <c r="E68" s="30">
        <v>22.84714285714286</v>
      </c>
      <c r="F68" s="30">
        <v>37.671428571428571</v>
      </c>
      <c r="G68" s="30">
        <v>33.574285714285715</v>
      </c>
      <c r="H68" s="30">
        <v>5.9085714285714284</v>
      </c>
      <c r="I68" s="31">
        <f>AVERAGE(I69:I82)</f>
        <v>3.2254857142857141</v>
      </c>
      <c r="J68" s="8"/>
      <c r="K68" s="110">
        <f t="shared" si="2"/>
        <v>445</v>
      </c>
      <c r="L68" s="111">
        <f>SUM(L69:L82)</f>
        <v>186.01929999999999</v>
      </c>
      <c r="M68" s="112">
        <f t="shared" si="0"/>
        <v>39.482857142857142</v>
      </c>
      <c r="N68" s="111">
        <f>SUM(N69:N82)</f>
        <v>107.9939</v>
      </c>
      <c r="O68" s="113">
        <f t="shared" si="1"/>
        <v>22.84714285714286</v>
      </c>
    </row>
    <row r="69" spans="1:15" s="1" customFormat="1" ht="15" customHeight="1" x14ac:dyDescent="0.25">
      <c r="A69" s="11">
        <v>1</v>
      </c>
      <c r="B69" s="132">
        <v>50040</v>
      </c>
      <c r="C69" s="135" t="s">
        <v>55</v>
      </c>
      <c r="D69" s="208">
        <v>58</v>
      </c>
      <c r="E69" s="211"/>
      <c r="F69" s="211">
        <v>17.239999999999998</v>
      </c>
      <c r="G69" s="211">
        <v>56.9</v>
      </c>
      <c r="H69" s="211">
        <v>25.86</v>
      </c>
      <c r="I69" s="58">
        <f t="shared" ref="I69:I78" si="9">(E69*2+F69*3+G69*4+H69*5)/100</f>
        <v>4.0861999999999998</v>
      </c>
      <c r="J69" s="8"/>
      <c r="K69" s="93">
        <f t="shared" si="2"/>
        <v>58</v>
      </c>
      <c r="L69" s="94">
        <f t="shared" si="4"/>
        <v>48.000799999999998</v>
      </c>
      <c r="M69" s="95">
        <f t="shared" ref="M69:M124" si="10">G69+H69</f>
        <v>82.759999999999991</v>
      </c>
      <c r="N69" s="94">
        <f t="shared" si="5"/>
        <v>0</v>
      </c>
      <c r="O69" s="96">
        <f t="shared" ref="O69:O124" si="11">E69</f>
        <v>0</v>
      </c>
    </row>
    <row r="70" spans="1:15" s="1" customFormat="1" ht="15" customHeight="1" x14ac:dyDescent="0.25">
      <c r="A70" s="9">
        <v>2</v>
      </c>
      <c r="B70" s="133">
        <v>50003</v>
      </c>
      <c r="C70" s="136" t="s">
        <v>54</v>
      </c>
      <c r="D70" s="208">
        <v>74</v>
      </c>
      <c r="E70" s="211">
        <v>16.22</v>
      </c>
      <c r="F70" s="211">
        <v>28.38</v>
      </c>
      <c r="G70" s="211">
        <v>48.65</v>
      </c>
      <c r="H70" s="211">
        <v>6.76</v>
      </c>
      <c r="I70" s="35">
        <f t="shared" si="9"/>
        <v>3.4598</v>
      </c>
      <c r="J70" s="8"/>
      <c r="K70" s="97">
        <f t="shared" ref="K70:K124" si="12">D70</f>
        <v>74</v>
      </c>
      <c r="L70" s="98">
        <f t="shared" ref="L70:L124" si="13">M70*K70/100</f>
        <v>41.003399999999999</v>
      </c>
      <c r="M70" s="99">
        <f t="shared" si="10"/>
        <v>55.41</v>
      </c>
      <c r="N70" s="98">
        <f t="shared" si="5"/>
        <v>12.002800000000001</v>
      </c>
      <c r="O70" s="100">
        <f t="shared" si="11"/>
        <v>16.22</v>
      </c>
    </row>
    <row r="71" spans="1:15" s="1" customFormat="1" ht="15" customHeight="1" x14ac:dyDescent="0.25">
      <c r="A71" s="9">
        <v>3</v>
      </c>
      <c r="B71" s="133">
        <v>50060</v>
      </c>
      <c r="C71" s="136" t="s">
        <v>57</v>
      </c>
      <c r="D71" s="139"/>
      <c r="E71" s="154"/>
      <c r="F71" s="154"/>
      <c r="G71" s="154"/>
      <c r="H71" s="154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33">
        <v>50170</v>
      </c>
      <c r="C72" s="136" t="s">
        <v>58</v>
      </c>
      <c r="D72" s="209">
        <v>25</v>
      </c>
      <c r="E72" s="211">
        <v>20</v>
      </c>
      <c r="F72" s="211">
        <v>68</v>
      </c>
      <c r="G72" s="211">
        <v>12</v>
      </c>
      <c r="H72" s="227"/>
      <c r="I72" s="35">
        <f t="shared" si="9"/>
        <v>2.92</v>
      </c>
      <c r="J72" s="8"/>
      <c r="K72" s="97">
        <f t="shared" si="12"/>
        <v>25</v>
      </c>
      <c r="L72" s="98">
        <f t="shared" si="13"/>
        <v>3</v>
      </c>
      <c r="M72" s="99">
        <f t="shared" si="10"/>
        <v>12</v>
      </c>
      <c r="N72" s="98">
        <f t="shared" si="5"/>
        <v>5</v>
      </c>
      <c r="O72" s="100">
        <f t="shared" si="11"/>
        <v>20</v>
      </c>
    </row>
    <row r="73" spans="1:15" s="1" customFormat="1" ht="15" customHeight="1" x14ac:dyDescent="0.25">
      <c r="A73" s="9">
        <v>5</v>
      </c>
      <c r="B73" s="133">
        <v>50230</v>
      </c>
      <c r="C73" s="136" t="s">
        <v>59</v>
      </c>
      <c r="D73" s="209">
        <v>65</v>
      </c>
      <c r="E73" s="211">
        <v>46.15</v>
      </c>
      <c r="F73" s="211">
        <v>29.23</v>
      </c>
      <c r="G73" s="211">
        <v>23.08</v>
      </c>
      <c r="H73" s="211">
        <v>1.54</v>
      </c>
      <c r="I73" s="35">
        <f t="shared" si="9"/>
        <v>2.8001</v>
      </c>
      <c r="J73" s="8"/>
      <c r="K73" s="97">
        <f t="shared" si="12"/>
        <v>65</v>
      </c>
      <c r="L73" s="98">
        <f t="shared" si="13"/>
        <v>16.002999999999997</v>
      </c>
      <c r="M73" s="99">
        <f t="shared" si="10"/>
        <v>24.619999999999997</v>
      </c>
      <c r="N73" s="114">
        <f t="shared" ref="N73:N78" si="14">O73*K73/100</f>
        <v>29.997499999999999</v>
      </c>
      <c r="O73" s="100">
        <f t="shared" si="11"/>
        <v>46.15</v>
      </c>
    </row>
    <row r="74" spans="1:15" s="1" customFormat="1" ht="15" customHeight="1" x14ac:dyDescent="0.25">
      <c r="A74" s="9">
        <v>6</v>
      </c>
      <c r="B74" s="133">
        <v>50340</v>
      </c>
      <c r="C74" s="136" t="s">
        <v>60</v>
      </c>
      <c r="D74" s="139"/>
      <c r="E74" s="154"/>
      <c r="F74" s="154"/>
      <c r="G74" s="154"/>
      <c r="H74" s="154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33">
        <v>50420</v>
      </c>
      <c r="C75" s="136" t="s">
        <v>61</v>
      </c>
      <c r="D75" s="139"/>
      <c r="E75" s="154"/>
      <c r="F75" s="154"/>
      <c r="G75" s="154"/>
      <c r="H75" s="154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32">
        <v>50450</v>
      </c>
      <c r="C76" s="135" t="s">
        <v>62</v>
      </c>
      <c r="D76" s="210">
        <v>87</v>
      </c>
      <c r="E76" s="211">
        <v>31.03</v>
      </c>
      <c r="F76" s="211">
        <v>34.479999999999997</v>
      </c>
      <c r="G76" s="211">
        <v>29.89</v>
      </c>
      <c r="H76" s="211">
        <v>4.5999999999999996</v>
      </c>
      <c r="I76" s="35">
        <f t="shared" si="9"/>
        <v>3.0806</v>
      </c>
      <c r="J76" s="8"/>
      <c r="K76" s="97">
        <f t="shared" si="12"/>
        <v>87</v>
      </c>
      <c r="L76" s="98">
        <f t="shared" si="13"/>
        <v>30.0063</v>
      </c>
      <c r="M76" s="99">
        <f t="shared" si="10"/>
        <v>34.49</v>
      </c>
      <c r="N76" s="98">
        <f t="shared" si="14"/>
        <v>26.996100000000002</v>
      </c>
      <c r="O76" s="100">
        <f t="shared" si="11"/>
        <v>31.03</v>
      </c>
    </row>
    <row r="77" spans="1:15" s="1" customFormat="1" ht="15" customHeight="1" x14ac:dyDescent="0.25">
      <c r="A77" s="9">
        <v>9</v>
      </c>
      <c r="B77" s="133">
        <v>50620</v>
      </c>
      <c r="C77" s="136" t="s">
        <v>63</v>
      </c>
      <c r="D77" s="212">
        <v>59</v>
      </c>
      <c r="E77" s="222">
        <v>10.17</v>
      </c>
      <c r="F77" s="222">
        <v>69.489999999999995</v>
      </c>
      <c r="G77" s="222">
        <v>20.34</v>
      </c>
      <c r="H77" s="227"/>
      <c r="I77" s="35">
        <f t="shared" si="9"/>
        <v>3.1016999999999997</v>
      </c>
      <c r="J77" s="8"/>
      <c r="K77" s="97">
        <f t="shared" si="12"/>
        <v>59</v>
      </c>
      <c r="L77" s="98">
        <f t="shared" si="13"/>
        <v>12.000599999999999</v>
      </c>
      <c r="M77" s="99">
        <f t="shared" si="10"/>
        <v>20.34</v>
      </c>
      <c r="N77" s="98">
        <f t="shared" si="14"/>
        <v>6.0002999999999993</v>
      </c>
      <c r="O77" s="100">
        <f t="shared" si="11"/>
        <v>10.17</v>
      </c>
    </row>
    <row r="78" spans="1:15" s="1" customFormat="1" ht="15" customHeight="1" x14ac:dyDescent="0.25">
      <c r="A78" s="9">
        <v>10</v>
      </c>
      <c r="B78" s="133">
        <v>50760</v>
      </c>
      <c r="C78" s="136" t="s">
        <v>64</v>
      </c>
      <c r="D78" s="212">
        <v>77</v>
      </c>
      <c r="E78" s="222">
        <v>36.36</v>
      </c>
      <c r="F78" s="222">
        <v>16.88</v>
      </c>
      <c r="G78" s="222">
        <v>44.16</v>
      </c>
      <c r="H78" s="222">
        <v>2.6</v>
      </c>
      <c r="I78" s="35">
        <f t="shared" si="9"/>
        <v>3.13</v>
      </c>
      <c r="J78" s="8"/>
      <c r="K78" s="97">
        <f t="shared" si="12"/>
        <v>77</v>
      </c>
      <c r="L78" s="98">
        <f t="shared" si="13"/>
        <v>36.005200000000002</v>
      </c>
      <c r="M78" s="99">
        <f t="shared" si="10"/>
        <v>46.76</v>
      </c>
      <c r="N78" s="98">
        <f t="shared" si="14"/>
        <v>27.997199999999999</v>
      </c>
      <c r="O78" s="100">
        <f t="shared" si="11"/>
        <v>36.36</v>
      </c>
    </row>
    <row r="79" spans="1:15" s="1" customFormat="1" ht="15" customHeight="1" x14ac:dyDescent="0.25">
      <c r="A79" s="9">
        <v>11</v>
      </c>
      <c r="B79" s="133">
        <v>50780</v>
      </c>
      <c r="C79" s="136" t="s">
        <v>65</v>
      </c>
      <c r="D79" s="139"/>
      <c r="E79" s="154"/>
      <c r="F79" s="154"/>
      <c r="G79" s="154"/>
      <c r="H79" s="154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133">
        <v>50930</v>
      </c>
      <c r="C80" s="136" t="s">
        <v>66</v>
      </c>
      <c r="D80" s="139"/>
      <c r="E80" s="154"/>
      <c r="F80" s="154"/>
      <c r="G80" s="154"/>
      <c r="H80" s="154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33">
        <v>51370</v>
      </c>
      <c r="C81" s="136" t="s">
        <v>67</v>
      </c>
      <c r="D81" s="139"/>
      <c r="E81" s="154"/>
      <c r="F81" s="154"/>
      <c r="G81" s="154"/>
      <c r="H81" s="154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34">
        <v>51580</v>
      </c>
      <c r="C82" s="136" t="s">
        <v>125</v>
      </c>
      <c r="D82" s="140"/>
      <c r="E82" s="137"/>
      <c r="F82" s="137"/>
      <c r="G82" s="137"/>
      <c r="H82" s="138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f>SUM(D84:D114)</f>
        <v>1265</v>
      </c>
      <c r="E83" s="30">
        <v>28.347777777777779</v>
      </c>
      <c r="F83" s="30">
        <v>35.487222222222229</v>
      </c>
      <c r="G83" s="30">
        <v>30.994999999999997</v>
      </c>
      <c r="H83" s="30">
        <v>5.1716666666666669</v>
      </c>
      <c r="I83" s="31">
        <f>AVERAGE(I84:I114)</f>
        <v>3.129955555555556</v>
      </c>
      <c r="J83" s="8"/>
      <c r="K83" s="110">
        <f t="shared" si="12"/>
        <v>1265</v>
      </c>
      <c r="L83" s="111">
        <f>SUM(L84:L114)</f>
        <v>446.0213</v>
      </c>
      <c r="M83" s="112">
        <f t="shared" si="10"/>
        <v>36.166666666666664</v>
      </c>
      <c r="N83" s="111">
        <f>SUM(N84:N114)</f>
        <v>361.00620000000004</v>
      </c>
      <c r="O83" s="113">
        <f t="shared" si="11"/>
        <v>28.347777777777779</v>
      </c>
    </row>
    <row r="84" spans="1:15" s="1" customFormat="1" ht="15" customHeight="1" x14ac:dyDescent="0.25">
      <c r="A84" s="11">
        <v>1</v>
      </c>
      <c r="B84" s="142">
        <v>60010</v>
      </c>
      <c r="C84" s="145" t="s">
        <v>121</v>
      </c>
      <c r="D84" s="213">
        <v>67</v>
      </c>
      <c r="E84" s="222">
        <v>2.99</v>
      </c>
      <c r="F84" s="222">
        <v>59.7</v>
      </c>
      <c r="G84" s="222">
        <v>37.31</v>
      </c>
      <c r="H84" s="148"/>
      <c r="I84" s="58">
        <f t="shared" ref="I84:I114" si="15">(E84*2+F84*3+G84*4+H84*5)/100</f>
        <v>3.3432000000000004</v>
      </c>
      <c r="J84" s="8"/>
      <c r="K84" s="93">
        <f t="shared" si="12"/>
        <v>67</v>
      </c>
      <c r="L84" s="94">
        <f t="shared" si="13"/>
        <v>24.997699999999998</v>
      </c>
      <c r="M84" s="95">
        <f t="shared" si="10"/>
        <v>37.31</v>
      </c>
      <c r="N84" s="94">
        <f t="shared" ref="N84" si="16">O84*K84/100</f>
        <v>2.0033000000000003</v>
      </c>
      <c r="O84" s="96">
        <f t="shared" si="11"/>
        <v>2.99</v>
      </c>
    </row>
    <row r="85" spans="1:15" s="1" customFormat="1" ht="15" customHeight="1" x14ac:dyDescent="0.25">
      <c r="A85" s="9">
        <v>2</v>
      </c>
      <c r="B85" s="143">
        <v>60020</v>
      </c>
      <c r="C85" s="146" t="s">
        <v>69</v>
      </c>
      <c r="D85" s="149"/>
      <c r="E85" s="154"/>
      <c r="F85" s="154"/>
      <c r="G85" s="154"/>
      <c r="H85" s="154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43">
        <v>60050</v>
      </c>
      <c r="C86" s="146" t="s">
        <v>70</v>
      </c>
      <c r="D86" s="149"/>
      <c r="E86" s="154"/>
      <c r="F86" s="154"/>
      <c r="G86" s="154"/>
      <c r="H86" s="154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43">
        <v>60070</v>
      </c>
      <c r="C87" s="146" t="s">
        <v>71</v>
      </c>
      <c r="D87" s="149"/>
      <c r="E87" s="154"/>
      <c r="F87" s="154"/>
      <c r="G87" s="154"/>
      <c r="H87" s="154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43">
        <v>60180</v>
      </c>
      <c r="C88" s="146" t="s">
        <v>72</v>
      </c>
      <c r="D88" s="149"/>
      <c r="E88" s="154"/>
      <c r="F88" s="154"/>
      <c r="G88" s="154"/>
      <c r="H88" s="154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43">
        <v>60240</v>
      </c>
      <c r="C89" s="146" t="s">
        <v>73</v>
      </c>
      <c r="D89" s="149"/>
      <c r="E89" s="154"/>
      <c r="F89" s="154"/>
      <c r="G89" s="154"/>
      <c r="H89" s="154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143">
        <v>60560</v>
      </c>
      <c r="C90" s="146" t="s">
        <v>74</v>
      </c>
      <c r="D90" s="215">
        <v>34</v>
      </c>
      <c r="E90" s="222">
        <v>20.59</v>
      </c>
      <c r="F90" s="222">
        <v>50</v>
      </c>
      <c r="G90" s="222">
        <v>29.41</v>
      </c>
      <c r="H90" s="214"/>
      <c r="I90" s="35">
        <f t="shared" si="15"/>
        <v>3.0882000000000001</v>
      </c>
      <c r="J90" s="8"/>
      <c r="K90" s="97">
        <f t="shared" si="12"/>
        <v>34</v>
      </c>
      <c r="L90" s="98">
        <f t="shared" si="13"/>
        <v>9.9994000000000014</v>
      </c>
      <c r="M90" s="99">
        <f t="shared" si="10"/>
        <v>29.41</v>
      </c>
      <c r="N90" s="98">
        <f t="shared" ref="N90:N97" si="17">O90*K90/100</f>
        <v>7.0005999999999995</v>
      </c>
      <c r="O90" s="100">
        <f t="shared" si="11"/>
        <v>20.59</v>
      </c>
    </row>
    <row r="91" spans="1:15" s="1" customFormat="1" ht="15" customHeight="1" x14ac:dyDescent="0.25">
      <c r="A91" s="9">
        <v>8</v>
      </c>
      <c r="B91" s="143">
        <v>60660</v>
      </c>
      <c r="C91" s="146" t="s">
        <v>75</v>
      </c>
      <c r="D91" s="215">
        <v>22</v>
      </c>
      <c r="E91" s="222">
        <v>9.09</v>
      </c>
      <c r="F91" s="222">
        <v>50</v>
      </c>
      <c r="G91" s="222">
        <v>36.36</v>
      </c>
      <c r="H91" s="217">
        <v>4.55</v>
      </c>
      <c r="I91" s="35">
        <f t="shared" si="15"/>
        <v>3.3637000000000001</v>
      </c>
      <c r="J91" s="8"/>
      <c r="K91" s="97">
        <f t="shared" si="12"/>
        <v>22</v>
      </c>
      <c r="L91" s="98">
        <f t="shared" si="13"/>
        <v>9.0001999999999995</v>
      </c>
      <c r="M91" s="99">
        <f t="shared" si="10"/>
        <v>40.909999999999997</v>
      </c>
      <c r="N91" s="98">
        <f t="shared" si="17"/>
        <v>1.9997999999999998</v>
      </c>
      <c r="O91" s="100">
        <f t="shared" si="11"/>
        <v>9.09</v>
      </c>
    </row>
    <row r="92" spans="1:15" s="1" customFormat="1" ht="15" customHeight="1" x14ac:dyDescent="0.25">
      <c r="A92" s="9">
        <v>9</v>
      </c>
      <c r="B92" s="143">
        <v>60001</v>
      </c>
      <c r="C92" s="146" t="s">
        <v>68</v>
      </c>
      <c r="D92" s="215">
        <v>66</v>
      </c>
      <c r="E92" s="222">
        <v>59.09</v>
      </c>
      <c r="F92" s="222">
        <v>12.12</v>
      </c>
      <c r="G92" s="222">
        <v>27.27</v>
      </c>
      <c r="H92" s="217">
        <v>1.52</v>
      </c>
      <c r="I92" s="35">
        <f t="shared" si="15"/>
        <v>2.7122000000000002</v>
      </c>
      <c r="J92" s="8"/>
      <c r="K92" s="97">
        <f t="shared" si="12"/>
        <v>66</v>
      </c>
      <c r="L92" s="98">
        <f t="shared" si="13"/>
        <v>19.0014</v>
      </c>
      <c r="M92" s="99">
        <f t="shared" si="10"/>
        <v>28.79</v>
      </c>
      <c r="N92" s="114">
        <f t="shared" si="17"/>
        <v>38.999400000000001</v>
      </c>
      <c r="O92" s="100">
        <f t="shared" si="11"/>
        <v>59.09</v>
      </c>
    </row>
    <row r="93" spans="1:15" s="1" customFormat="1" ht="15" customHeight="1" x14ac:dyDescent="0.25">
      <c r="A93" s="9">
        <v>10</v>
      </c>
      <c r="B93" s="143">
        <v>60701</v>
      </c>
      <c r="C93" s="146" t="s">
        <v>76</v>
      </c>
      <c r="D93" s="215">
        <v>41</v>
      </c>
      <c r="E93" s="222">
        <v>41.46</v>
      </c>
      <c r="F93" s="222">
        <v>48.78</v>
      </c>
      <c r="G93" s="222">
        <v>9.76</v>
      </c>
      <c r="H93" s="217"/>
      <c r="I93" s="35">
        <f t="shared" si="15"/>
        <v>2.6830000000000003</v>
      </c>
      <c r="J93" s="8"/>
      <c r="K93" s="97">
        <f t="shared" si="12"/>
        <v>41</v>
      </c>
      <c r="L93" s="98">
        <f t="shared" si="13"/>
        <v>4.0015999999999998</v>
      </c>
      <c r="M93" s="99">
        <f t="shared" si="10"/>
        <v>9.76</v>
      </c>
      <c r="N93" s="114">
        <f t="shared" si="17"/>
        <v>16.9986</v>
      </c>
      <c r="O93" s="100">
        <f t="shared" si="11"/>
        <v>41.46</v>
      </c>
    </row>
    <row r="94" spans="1:15" s="1" customFormat="1" ht="15" customHeight="1" x14ac:dyDescent="0.25">
      <c r="A94" s="9">
        <v>11</v>
      </c>
      <c r="B94" s="143">
        <v>60850</v>
      </c>
      <c r="C94" s="147" t="s">
        <v>77</v>
      </c>
      <c r="D94" s="215">
        <v>66</v>
      </c>
      <c r="E94" s="222">
        <v>12.12</v>
      </c>
      <c r="F94" s="222">
        <v>71.209999999999994</v>
      </c>
      <c r="G94" s="222">
        <v>16.670000000000002</v>
      </c>
      <c r="H94" s="221"/>
      <c r="I94" s="35">
        <f t="shared" si="15"/>
        <v>3.0455000000000001</v>
      </c>
      <c r="J94" s="8"/>
      <c r="K94" s="97">
        <f t="shared" si="12"/>
        <v>66</v>
      </c>
      <c r="L94" s="98">
        <f t="shared" si="13"/>
        <v>11.0022</v>
      </c>
      <c r="M94" s="99">
        <f t="shared" si="10"/>
        <v>16.670000000000002</v>
      </c>
      <c r="N94" s="98">
        <f t="shared" si="17"/>
        <v>7.9991999999999992</v>
      </c>
      <c r="O94" s="100">
        <f t="shared" si="11"/>
        <v>12.12</v>
      </c>
    </row>
    <row r="95" spans="1:15" s="1" customFormat="1" ht="15" customHeight="1" x14ac:dyDescent="0.25">
      <c r="A95" s="9">
        <v>12</v>
      </c>
      <c r="B95" s="143">
        <v>60910</v>
      </c>
      <c r="C95" s="146" t="s">
        <v>78</v>
      </c>
      <c r="D95" s="149"/>
      <c r="E95" s="154"/>
      <c r="F95" s="154"/>
      <c r="G95" s="154"/>
      <c r="H95" s="154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43">
        <v>60980</v>
      </c>
      <c r="C96" s="146" t="s">
        <v>79</v>
      </c>
      <c r="D96" s="216">
        <v>69</v>
      </c>
      <c r="E96" s="222">
        <v>23.19</v>
      </c>
      <c r="F96" s="222">
        <v>46.38</v>
      </c>
      <c r="G96" s="222">
        <v>27.54</v>
      </c>
      <c r="H96" s="217">
        <v>2.9</v>
      </c>
      <c r="I96" s="35">
        <f t="shared" si="15"/>
        <v>3.1017999999999999</v>
      </c>
      <c r="J96" s="8"/>
      <c r="K96" s="97">
        <f t="shared" si="12"/>
        <v>69</v>
      </c>
      <c r="L96" s="98">
        <f t="shared" si="13"/>
        <v>21.003599999999995</v>
      </c>
      <c r="M96" s="99">
        <f t="shared" si="10"/>
        <v>30.439999999999998</v>
      </c>
      <c r="N96" s="98">
        <f t="shared" si="17"/>
        <v>16.001100000000001</v>
      </c>
      <c r="O96" s="100">
        <f t="shared" si="11"/>
        <v>23.19</v>
      </c>
    </row>
    <row r="97" spans="1:15" s="1" customFormat="1" ht="15" customHeight="1" x14ac:dyDescent="0.25">
      <c r="A97" s="9">
        <v>14</v>
      </c>
      <c r="B97" s="143">
        <v>61080</v>
      </c>
      <c r="C97" s="146" t="s">
        <v>80</v>
      </c>
      <c r="D97" s="216">
        <v>115</v>
      </c>
      <c r="E97" s="222">
        <v>53.91</v>
      </c>
      <c r="F97" s="222">
        <v>27.83</v>
      </c>
      <c r="G97" s="222">
        <v>16.52</v>
      </c>
      <c r="H97" s="217">
        <v>1.74</v>
      </c>
      <c r="I97" s="35">
        <f t="shared" si="15"/>
        <v>2.6608999999999998</v>
      </c>
      <c r="J97" s="8"/>
      <c r="K97" s="97">
        <f t="shared" si="12"/>
        <v>115</v>
      </c>
      <c r="L97" s="98">
        <f t="shared" si="13"/>
        <v>20.998999999999995</v>
      </c>
      <c r="M97" s="99">
        <f t="shared" si="10"/>
        <v>18.259999999999998</v>
      </c>
      <c r="N97" s="98">
        <f t="shared" si="17"/>
        <v>61.996499999999997</v>
      </c>
      <c r="O97" s="100">
        <f t="shared" si="11"/>
        <v>53.91</v>
      </c>
    </row>
    <row r="98" spans="1:15" s="1" customFormat="1" ht="15" customHeight="1" x14ac:dyDescent="0.25">
      <c r="A98" s="9">
        <v>15</v>
      </c>
      <c r="B98" s="143">
        <v>61150</v>
      </c>
      <c r="C98" s="146" t="s">
        <v>81</v>
      </c>
      <c r="D98" s="149"/>
      <c r="E98" s="154"/>
      <c r="F98" s="154"/>
      <c r="G98" s="154"/>
      <c r="H98" s="154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43">
        <v>61210</v>
      </c>
      <c r="C99" s="146" t="s">
        <v>82</v>
      </c>
      <c r="D99" s="149"/>
      <c r="E99" s="154"/>
      <c r="F99" s="154"/>
      <c r="G99" s="154"/>
      <c r="H99" s="154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43">
        <v>61290</v>
      </c>
      <c r="C100" s="146" t="s">
        <v>83</v>
      </c>
      <c r="D100" s="149"/>
      <c r="E100" s="154"/>
      <c r="F100" s="154"/>
      <c r="G100" s="154"/>
      <c r="H100" s="154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43">
        <v>61340</v>
      </c>
      <c r="C101" s="146" t="s">
        <v>84</v>
      </c>
      <c r="D101" s="149"/>
      <c r="E101" s="154"/>
      <c r="F101" s="154"/>
      <c r="G101" s="154"/>
      <c r="H101" s="154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43">
        <v>61390</v>
      </c>
      <c r="C102" s="146" t="s">
        <v>85</v>
      </c>
      <c r="D102" s="218">
        <v>60</v>
      </c>
      <c r="E102" s="222">
        <v>13.33</v>
      </c>
      <c r="F102" s="222">
        <v>31.67</v>
      </c>
      <c r="G102" s="222">
        <v>45</v>
      </c>
      <c r="H102" s="222">
        <v>10</v>
      </c>
      <c r="I102" s="35">
        <f t="shared" si="15"/>
        <v>3.5167000000000002</v>
      </c>
      <c r="J102" s="8"/>
      <c r="K102" s="97">
        <f t="shared" si="12"/>
        <v>60</v>
      </c>
      <c r="L102" s="98">
        <f t="shared" si="13"/>
        <v>33</v>
      </c>
      <c r="M102" s="99">
        <f t="shared" si="10"/>
        <v>55</v>
      </c>
      <c r="N102" s="98">
        <f t="shared" ref="N102:N114" si="18">O102*K102/100</f>
        <v>7.9979999999999993</v>
      </c>
      <c r="O102" s="100">
        <f t="shared" si="11"/>
        <v>13.33</v>
      </c>
    </row>
    <row r="103" spans="1:15" s="1" customFormat="1" ht="15" customHeight="1" x14ac:dyDescent="0.25">
      <c r="A103" s="9">
        <v>20</v>
      </c>
      <c r="B103" s="143">
        <v>61410</v>
      </c>
      <c r="C103" s="146" t="s">
        <v>86</v>
      </c>
      <c r="D103" s="149"/>
      <c r="E103" s="154"/>
      <c r="F103" s="154"/>
      <c r="G103" s="154"/>
      <c r="H103" s="154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43">
        <v>61430</v>
      </c>
      <c r="C104" s="146" t="s">
        <v>106</v>
      </c>
      <c r="D104" s="219">
        <v>164</v>
      </c>
      <c r="E104" s="222">
        <v>9.76</v>
      </c>
      <c r="F104" s="222">
        <v>35.369999999999997</v>
      </c>
      <c r="G104" s="222">
        <v>47.56</v>
      </c>
      <c r="H104" s="222">
        <v>7.32</v>
      </c>
      <c r="I104" s="35">
        <f t="shared" si="15"/>
        <v>3.5247000000000002</v>
      </c>
      <c r="J104" s="8"/>
      <c r="K104" s="97">
        <f t="shared" si="12"/>
        <v>164</v>
      </c>
      <c r="L104" s="98">
        <f t="shared" si="13"/>
        <v>90.003199999999993</v>
      </c>
      <c r="M104" s="99">
        <f t="shared" si="10"/>
        <v>54.88</v>
      </c>
      <c r="N104" s="98">
        <f t="shared" si="18"/>
        <v>16.006399999999999</v>
      </c>
      <c r="O104" s="100">
        <f t="shared" si="11"/>
        <v>9.76</v>
      </c>
    </row>
    <row r="105" spans="1:15" s="1" customFormat="1" ht="15" customHeight="1" x14ac:dyDescent="0.25">
      <c r="A105" s="9">
        <v>22</v>
      </c>
      <c r="B105" s="143">
        <v>61440</v>
      </c>
      <c r="C105" s="146" t="s">
        <v>87</v>
      </c>
      <c r="D105" s="149"/>
      <c r="E105" s="154"/>
      <c r="F105" s="154"/>
      <c r="G105" s="154"/>
      <c r="H105" s="154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43">
        <v>61450</v>
      </c>
      <c r="C106" s="146" t="s">
        <v>105</v>
      </c>
      <c r="D106" s="220">
        <v>22</v>
      </c>
      <c r="E106" s="222">
        <v>40.909999999999997</v>
      </c>
      <c r="F106" s="222">
        <v>27.27</v>
      </c>
      <c r="G106" s="222">
        <v>31.82</v>
      </c>
      <c r="H106" s="154"/>
      <c r="I106" s="35">
        <f t="shared" si="15"/>
        <v>2.9090999999999996</v>
      </c>
      <c r="J106" s="8"/>
      <c r="K106" s="97">
        <f t="shared" si="12"/>
        <v>22</v>
      </c>
      <c r="L106" s="98">
        <f t="shared" si="13"/>
        <v>7.0004</v>
      </c>
      <c r="M106" s="99">
        <f t="shared" si="10"/>
        <v>31.82</v>
      </c>
      <c r="N106" s="98">
        <f t="shared" si="18"/>
        <v>9.0001999999999995</v>
      </c>
      <c r="O106" s="100">
        <f t="shared" si="11"/>
        <v>40.909999999999997</v>
      </c>
    </row>
    <row r="107" spans="1:15" s="1" customFormat="1" ht="15" customHeight="1" x14ac:dyDescent="0.25">
      <c r="A107" s="9">
        <v>24</v>
      </c>
      <c r="B107" s="143">
        <v>61470</v>
      </c>
      <c r="C107" s="146" t="s">
        <v>88</v>
      </c>
      <c r="D107" s="149"/>
      <c r="E107" s="154"/>
      <c r="F107" s="154"/>
      <c r="G107" s="154"/>
      <c r="H107" s="154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43">
        <v>61490</v>
      </c>
      <c r="C108" s="146" t="s">
        <v>107</v>
      </c>
      <c r="D108" s="223">
        <v>28</v>
      </c>
      <c r="E108" s="222">
        <v>32.14</v>
      </c>
      <c r="F108" s="222">
        <v>14.29</v>
      </c>
      <c r="G108" s="222">
        <v>53.57</v>
      </c>
      <c r="H108" s="221"/>
      <c r="I108" s="35">
        <f t="shared" si="15"/>
        <v>3.2143000000000002</v>
      </c>
      <c r="J108" s="8"/>
      <c r="K108" s="97">
        <f t="shared" si="12"/>
        <v>28</v>
      </c>
      <c r="L108" s="98">
        <f t="shared" si="13"/>
        <v>14.999600000000001</v>
      </c>
      <c r="M108" s="99">
        <f t="shared" si="10"/>
        <v>53.57</v>
      </c>
      <c r="N108" s="98">
        <f t="shared" si="18"/>
        <v>8.9992000000000001</v>
      </c>
      <c r="O108" s="100">
        <f t="shared" si="11"/>
        <v>32.14</v>
      </c>
    </row>
    <row r="109" spans="1:15" s="1" customFormat="1" ht="15" customHeight="1" x14ac:dyDescent="0.25">
      <c r="A109" s="9">
        <v>26</v>
      </c>
      <c r="B109" s="143">
        <v>61500</v>
      </c>
      <c r="C109" s="146" t="s">
        <v>108</v>
      </c>
      <c r="D109" s="223">
        <v>188</v>
      </c>
      <c r="E109" s="222">
        <v>40.43</v>
      </c>
      <c r="F109" s="222">
        <v>36.17</v>
      </c>
      <c r="G109" s="222">
        <v>21.28</v>
      </c>
      <c r="H109" s="222">
        <v>2.13</v>
      </c>
      <c r="I109" s="35">
        <f t="shared" si="15"/>
        <v>2.8513999999999999</v>
      </c>
      <c r="J109" s="8"/>
      <c r="K109" s="97">
        <f t="shared" si="12"/>
        <v>188</v>
      </c>
      <c r="L109" s="98">
        <f t="shared" si="13"/>
        <v>44.010799999999996</v>
      </c>
      <c r="M109" s="99">
        <f t="shared" si="10"/>
        <v>23.41</v>
      </c>
      <c r="N109" s="98">
        <f t="shared" si="18"/>
        <v>76.008399999999995</v>
      </c>
      <c r="O109" s="100">
        <f t="shared" si="11"/>
        <v>40.43</v>
      </c>
    </row>
    <row r="110" spans="1:15" s="1" customFormat="1" ht="15" customHeight="1" x14ac:dyDescent="0.25">
      <c r="A110" s="9">
        <v>27</v>
      </c>
      <c r="B110" s="143">
        <v>61510</v>
      </c>
      <c r="C110" s="146" t="s">
        <v>89</v>
      </c>
      <c r="D110" s="223">
        <v>91</v>
      </c>
      <c r="E110" s="222">
        <v>46.15</v>
      </c>
      <c r="F110" s="222">
        <v>24.18</v>
      </c>
      <c r="G110" s="222">
        <v>29.67</v>
      </c>
      <c r="H110" s="222"/>
      <c r="I110" s="35">
        <f t="shared" si="15"/>
        <v>2.8351999999999999</v>
      </c>
      <c r="J110" s="8"/>
      <c r="K110" s="97">
        <v>91</v>
      </c>
      <c r="L110" s="98">
        <f t="shared" si="13"/>
        <v>26.999700000000004</v>
      </c>
      <c r="M110" s="99">
        <f t="shared" si="10"/>
        <v>29.67</v>
      </c>
      <c r="N110" s="114">
        <f t="shared" si="18"/>
        <v>41.996499999999997</v>
      </c>
      <c r="O110" s="100">
        <f t="shared" si="11"/>
        <v>46.15</v>
      </c>
    </row>
    <row r="111" spans="1:15" s="1" customFormat="1" ht="15" customHeight="1" x14ac:dyDescent="0.25">
      <c r="A111" s="9">
        <v>28</v>
      </c>
      <c r="B111" s="142">
        <v>61520</v>
      </c>
      <c r="C111" s="146" t="s">
        <v>109</v>
      </c>
      <c r="D111" s="223">
        <v>25</v>
      </c>
      <c r="E111" s="222">
        <v>4</v>
      </c>
      <c r="F111" s="222">
        <v>12</v>
      </c>
      <c r="G111" s="222">
        <v>40</v>
      </c>
      <c r="H111" s="222">
        <v>44</v>
      </c>
      <c r="I111" s="35">
        <f t="shared" si="15"/>
        <v>4.24</v>
      </c>
      <c r="J111" s="8"/>
      <c r="K111" s="97">
        <f t="shared" si="12"/>
        <v>25</v>
      </c>
      <c r="L111" s="98">
        <f t="shared" si="13"/>
        <v>21</v>
      </c>
      <c r="M111" s="99">
        <f t="shared" si="10"/>
        <v>84</v>
      </c>
      <c r="N111" s="98">
        <f t="shared" si="18"/>
        <v>1</v>
      </c>
      <c r="O111" s="100">
        <f t="shared" si="11"/>
        <v>4</v>
      </c>
    </row>
    <row r="112" spans="1:15" s="1" customFormat="1" ht="15" customHeight="1" x14ac:dyDescent="0.25">
      <c r="A112" s="9">
        <v>29</v>
      </c>
      <c r="B112" s="143">
        <v>61540</v>
      </c>
      <c r="C112" s="145" t="s">
        <v>103</v>
      </c>
      <c r="D112" s="223">
        <v>109</v>
      </c>
      <c r="E112" s="222">
        <v>21.1</v>
      </c>
      <c r="F112" s="222">
        <v>39.450000000000003</v>
      </c>
      <c r="G112" s="222">
        <v>36.700000000000003</v>
      </c>
      <c r="H112" s="222">
        <v>2.75</v>
      </c>
      <c r="I112" s="35">
        <f t="shared" si="15"/>
        <v>3.2110000000000003</v>
      </c>
      <c r="J112" s="8"/>
      <c r="K112" s="97">
        <f t="shared" si="12"/>
        <v>109</v>
      </c>
      <c r="L112" s="98">
        <f t="shared" si="13"/>
        <v>43.000500000000002</v>
      </c>
      <c r="M112" s="99">
        <f t="shared" si="10"/>
        <v>39.450000000000003</v>
      </c>
      <c r="N112" s="98">
        <f t="shared" si="18"/>
        <v>22.999000000000002</v>
      </c>
      <c r="O112" s="100">
        <f t="shared" si="11"/>
        <v>21.1</v>
      </c>
    </row>
    <row r="113" spans="1:15" s="1" customFormat="1" ht="15" customHeight="1" x14ac:dyDescent="0.25">
      <c r="A113" s="9">
        <v>30</v>
      </c>
      <c r="B113" s="143">
        <v>61560</v>
      </c>
      <c r="C113" s="146" t="s">
        <v>113</v>
      </c>
      <c r="D113" s="223">
        <v>68</v>
      </c>
      <c r="E113" s="222"/>
      <c r="F113" s="222">
        <v>32.35</v>
      </c>
      <c r="G113" s="222">
        <v>51.47</v>
      </c>
      <c r="H113" s="222">
        <v>16.18</v>
      </c>
      <c r="I113" s="35">
        <f t="shared" si="15"/>
        <v>3.8383000000000003</v>
      </c>
      <c r="J113" s="8"/>
      <c r="K113" s="97">
        <f t="shared" si="12"/>
        <v>68</v>
      </c>
      <c r="L113" s="98">
        <f t="shared" si="13"/>
        <v>46.00200000000001</v>
      </c>
      <c r="M113" s="99">
        <f t="shared" si="10"/>
        <v>67.650000000000006</v>
      </c>
      <c r="N113" s="163">
        <f t="shared" si="18"/>
        <v>0</v>
      </c>
      <c r="O113" s="100">
        <f t="shared" si="11"/>
        <v>0</v>
      </c>
    </row>
    <row r="114" spans="1:15" s="1" customFormat="1" ht="15" customHeight="1" thickBot="1" x14ac:dyDescent="0.3">
      <c r="A114" s="59">
        <v>31</v>
      </c>
      <c r="B114" s="144">
        <v>61570</v>
      </c>
      <c r="C114" s="141" t="s">
        <v>122</v>
      </c>
      <c r="D114" s="223">
        <v>30</v>
      </c>
      <c r="E114" s="222">
        <v>80</v>
      </c>
      <c r="F114" s="222">
        <v>20</v>
      </c>
      <c r="G114" s="222"/>
      <c r="H114" s="222"/>
      <c r="I114" s="60">
        <f t="shared" si="15"/>
        <v>2.2000000000000002</v>
      </c>
      <c r="J114" s="8"/>
      <c r="K114" s="101">
        <f t="shared" si="12"/>
        <v>30</v>
      </c>
      <c r="L114" s="102">
        <f t="shared" si="13"/>
        <v>0</v>
      </c>
      <c r="M114" s="103">
        <f t="shared" si="10"/>
        <v>0</v>
      </c>
      <c r="N114" s="102">
        <f t="shared" si="18"/>
        <v>24</v>
      </c>
      <c r="O114" s="104">
        <f t="shared" si="11"/>
        <v>80</v>
      </c>
    </row>
    <row r="115" spans="1:15" s="1" customFormat="1" ht="15" customHeight="1" thickBot="1" x14ac:dyDescent="0.3">
      <c r="A115" s="28"/>
      <c r="B115" s="51"/>
      <c r="C115" s="25" t="s">
        <v>104</v>
      </c>
      <c r="D115" s="29">
        <f>SUM(D116:D124)</f>
        <v>141</v>
      </c>
      <c r="E115" s="30">
        <v>25.762499999999999</v>
      </c>
      <c r="F115" s="30">
        <v>45.957500000000003</v>
      </c>
      <c r="G115" s="30">
        <v>27.217500000000001</v>
      </c>
      <c r="H115" s="30">
        <v>1.06</v>
      </c>
      <c r="I115" s="31">
        <f>AVERAGE(I116:I124)</f>
        <v>3.0356749999999999</v>
      </c>
      <c r="J115" s="8"/>
      <c r="K115" s="110">
        <f t="shared" si="12"/>
        <v>141</v>
      </c>
      <c r="L115" s="111">
        <f>SUM(L116:L124)</f>
        <v>30.999999999999996</v>
      </c>
      <c r="M115" s="112">
        <f t="shared" si="10"/>
        <v>28.2775</v>
      </c>
      <c r="N115" s="111">
        <f>SUM(N116:N124)</f>
        <v>38.996499999999997</v>
      </c>
      <c r="O115" s="113">
        <f t="shared" si="11"/>
        <v>25.762499999999999</v>
      </c>
    </row>
    <row r="116" spans="1:15" s="1" customFormat="1" ht="15" customHeight="1" x14ac:dyDescent="0.25">
      <c r="A116" s="7">
        <v>1</v>
      </c>
      <c r="B116" s="159">
        <v>70020</v>
      </c>
      <c r="C116" s="155" t="s">
        <v>90</v>
      </c>
      <c r="D116" s="160"/>
      <c r="E116" s="161"/>
      <c r="F116" s="161"/>
      <c r="G116" s="161"/>
      <c r="H116" s="161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151">
        <v>70110</v>
      </c>
      <c r="C117" s="156" t="s">
        <v>93</v>
      </c>
      <c r="D117" s="158"/>
      <c r="E117" s="154"/>
      <c r="F117" s="154"/>
      <c r="G117" s="154"/>
      <c r="H117" s="154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151">
        <v>70021</v>
      </c>
      <c r="C118" s="156" t="s">
        <v>91</v>
      </c>
      <c r="D118" s="158"/>
      <c r="E118" s="154"/>
      <c r="F118" s="154"/>
      <c r="G118" s="154"/>
      <c r="H118" s="154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151">
        <v>70040</v>
      </c>
      <c r="C119" s="156" t="s">
        <v>92</v>
      </c>
      <c r="D119" s="158"/>
      <c r="E119" s="154"/>
      <c r="F119" s="154"/>
      <c r="G119" s="154"/>
      <c r="H119" s="154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151">
        <v>70100</v>
      </c>
      <c r="C120" s="156" t="s">
        <v>123</v>
      </c>
      <c r="D120" s="183"/>
      <c r="E120" s="193"/>
      <c r="F120" s="193"/>
      <c r="G120" s="193"/>
      <c r="H120" s="194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151">
        <v>70270</v>
      </c>
      <c r="C121" s="156" t="s">
        <v>94</v>
      </c>
      <c r="D121" s="226">
        <v>37</v>
      </c>
      <c r="E121" s="184">
        <v>32.43</v>
      </c>
      <c r="F121" s="184">
        <v>48.65</v>
      </c>
      <c r="G121" s="184">
        <v>16.22</v>
      </c>
      <c r="H121" s="184">
        <v>2.7</v>
      </c>
      <c r="I121" s="35">
        <f t="shared" ref="I121:I124" si="19">(E121*2+F121*3+G121*4+H121*5)/100</f>
        <v>2.8919000000000001</v>
      </c>
      <c r="J121" s="8"/>
      <c r="K121" s="97">
        <f t="shared" si="12"/>
        <v>37</v>
      </c>
      <c r="L121" s="98">
        <f t="shared" si="13"/>
        <v>7.0004</v>
      </c>
      <c r="M121" s="99">
        <f t="shared" si="10"/>
        <v>18.919999999999998</v>
      </c>
      <c r="N121" s="98">
        <f t="shared" ref="N121:N124" si="20">O121*K121/100</f>
        <v>11.9991</v>
      </c>
      <c r="O121" s="100">
        <f t="shared" si="11"/>
        <v>32.43</v>
      </c>
    </row>
    <row r="122" spans="1:15" s="1" customFormat="1" ht="15" customHeight="1" x14ac:dyDescent="0.25">
      <c r="A122" s="9">
        <v>7</v>
      </c>
      <c r="B122" s="152">
        <v>70510</v>
      </c>
      <c r="C122" s="156" t="s">
        <v>95</v>
      </c>
      <c r="D122" s="224">
        <v>16</v>
      </c>
      <c r="E122" s="227">
        <v>12.5</v>
      </c>
      <c r="F122" s="227">
        <v>56.25</v>
      </c>
      <c r="G122" s="227">
        <v>31.25</v>
      </c>
      <c r="H122" s="227"/>
      <c r="I122" s="35">
        <f t="shared" si="19"/>
        <v>3.1875</v>
      </c>
      <c r="J122" s="8"/>
      <c r="K122" s="97">
        <f t="shared" si="12"/>
        <v>16</v>
      </c>
      <c r="L122" s="98">
        <f t="shared" si="13"/>
        <v>5</v>
      </c>
      <c r="M122" s="99">
        <f t="shared" si="10"/>
        <v>31.25</v>
      </c>
      <c r="N122" s="98">
        <f t="shared" si="20"/>
        <v>2</v>
      </c>
      <c r="O122" s="105">
        <f t="shared" si="11"/>
        <v>12.5</v>
      </c>
    </row>
    <row r="123" spans="1:15" s="1" customFormat="1" ht="15" customHeight="1" x14ac:dyDescent="0.25">
      <c r="A123" s="9">
        <v>8</v>
      </c>
      <c r="B123" s="152">
        <v>10880</v>
      </c>
      <c r="C123" s="156" t="s">
        <v>112</v>
      </c>
      <c r="D123" s="224">
        <v>23</v>
      </c>
      <c r="E123" s="227">
        <v>30.43</v>
      </c>
      <c r="F123" s="227">
        <v>17.39</v>
      </c>
      <c r="G123" s="227">
        <v>52.17</v>
      </c>
      <c r="H123" s="227"/>
      <c r="I123" s="35">
        <f t="shared" si="19"/>
        <v>3.2171000000000003</v>
      </c>
      <c r="J123" s="8"/>
      <c r="K123" s="97">
        <f t="shared" si="12"/>
        <v>23</v>
      </c>
      <c r="L123" s="98">
        <f t="shared" si="13"/>
        <v>11.9991</v>
      </c>
      <c r="M123" s="99">
        <f t="shared" si="10"/>
        <v>52.17</v>
      </c>
      <c r="N123" s="98">
        <f t="shared" si="20"/>
        <v>6.9988999999999999</v>
      </c>
      <c r="O123" s="100">
        <f t="shared" si="11"/>
        <v>30.43</v>
      </c>
    </row>
    <row r="124" spans="1:15" s="1" customFormat="1" ht="15" customHeight="1" thickBot="1" x14ac:dyDescent="0.3">
      <c r="A124" s="61">
        <v>9</v>
      </c>
      <c r="B124" s="153">
        <v>10890</v>
      </c>
      <c r="C124" s="157" t="s">
        <v>114</v>
      </c>
      <c r="D124" s="225">
        <v>65</v>
      </c>
      <c r="E124" s="228">
        <v>27.69</v>
      </c>
      <c r="F124" s="228">
        <v>61.54</v>
      </c>
      <c r="G124" s="228">
        <v>9.23</v>
      </c>
      <c r="H124" s="228">
        <v>1.54</v>
      </c>
      <c r="I124" s="62">
        <f t="shared" si="19"/>
        <v>2.8462000000000001</v>
      </c>
      <c r="J124" s="8"/>
      <c r="K124" s="106">
        <f t="shared" si="12"/>
        <v>65</v>
      </c>
      <c r="L124" s="107">
        <f t="shared" si="13"/>
        <v>7.0004999999999997</v>
      </c>
      <c r="M124" s="108">
        <f t="shared" si="10"/>
        <v>10.77</v>
      </c>
      <c r="N124" s="107">
        <f t="shared" si="20"/>
        <v>17.9985</v>
      </c>
      <c r="O124" s="109">
        <f t="shared" si="11"/>
        <v>27.69</v>
      </c>
    </row>
    <row r="125" spans="1:15" ht="15" customHeight="1" x14ac:dyDescent="0.25">
      <c r="A125" s="12"/>
      <c r="B125" s="12"/>
      <c r="C125" s="12"/>
      <c r="D125" s="367" t="s">
        <v>96</v>
      </c>
      <c r="E125" s="367"/>
      <c r="F125" s="367"/>
      <c r="G125" s="367"/>
      <c r="H125" s="368"/>
      <c r="I125" s="33">
        <f>AVERAGE(I7,I9:I16,I18:I29,I31:I47,I49:I67,I69:I82,I84:I114,I116:I124)</f>
        <v>3.0612649122807016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48" priority="2" stopIfTrue="1">
      <formula>LEN(TRIM(I6))=0</formula>
    </cfRule>
    <cfRule type="cellIs" dxfId="47" priority="329" stopIfTrue="1" operator="lessThan">
      <formula>3.5</formula>
    </cfRule>
    <cfRule type="cellIs" dxfId="46" priority="330" stopIfTrue="1" operator="between">
      <formula>3.5</formula>
      <formula>3.504</formula>
    </cfRule>
    <cfRule type="cellIs" dxfId="45" priority="332" stopIfTrue="1" operator="between">
      <formula>4.5</formula>
      <formula>3.5</formula>
    </cfRule>
    <cfRule type="cellIs" dxfId="44" priority="333" stopIfTrue="1" operator="greaterThanOrEqual">
      <formula>4.5</formula>
    </cfRule>
  </conditionalFormatting>
  <conditionalFormatting sqref="N7:O124">
    <cfRule type="containsBlanks" dxfId="43" priority="3">
      <formula>LEN(TRIM(N7))=0</formula>
    </cfRule>
    <cfRule type="cellIs" dxfId="42" priority="4" operator="equal">
      <formula>10</formula>
    </cfRule>
    <cfRule type="cellIs" dxfId="41" priority="6" operator="equal">
      <formula>0</formula>
    </cfRule>
    <cfRule type="cellIs" dxfId="40" priority="8" operator="between">
      <formula>0.1</formula>
      <formula>9.99</formula>
    </cfRule>
    <cfRule type="cellIs" dxfId="39" priority="9" operator="greaterThanOrEqual">
      <formula>9.99</formula>
    </cfRule>
  </conditionalFormatting>
  <conditionalFormatting sqref="M7:M124">
    <cfRule type="cellIs" dxfId="38" priority="13" operator="greaterThanOrEqual">
      <formula>90</formula>
    </cfRule>
    <cfRule type="cellIs" dxfId="37" priority="12" operator="between">
      <formula>50</formula>
      <formula>90</formula>
    </cfRule>
    <cfRule type="cellIs" dxfId="36" priority="11" operator="between">
      <formula>50.004</formula>
      <formula>50</formula>
    </cfRule>
    <cfRule type="cellIs" dxfId="35" priority="10" operator="lessThan">
      <formula>50</formula>
    </cfRule>
    <cfRule type="containsBlanks" dxfId="34" priority="1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2"/>
      <c r="L1" s="3" t="s">
        <v>132</v>
      </c>
    </row>
    <row r="2" spans="1:16" ht="18" customHeight="1" x14ac:dyDescent="0.25">
      <c r="A2" s="4"/>
      <c r="B2" s="4"/>
      <c r="C2" s="357" t="s">
        <v>130</v>
      </c>
      <c r="D2" s="357"/>
      <c r="E2" s="16"/>
      <c r="F2" s="16"/>
      <c r="G2" s="16"/>
      <c r="H2" s="16"/>
      <c r="I2" s="19">
        <v>2021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65"/>
      <c r="L3" s="3" t="s">
        <v>133</v>
      </c>
    </row>
    <row r="4" spans="1:16" ht="18" customHeight="1" thickBot="1" x14ac:dyDescent="0.3">
      <c r="A4" s="350" t="s">
        <v>0</v>
      </c>
      <c r="B4" s="352" t="s">
        <v>1</v>
      </c>
      <c r="C4" s="360" t="s">
        <v>2</v>
      </c>
      <c r="D4" s="362" t="s">
        <v>3</v>
      </c>
      <c r="E4" s="364" t="s">
        <v>4</v>
      </c>
      <c r="F4" s="365"/>
      <c r="G4" s="365"/>
      <c r="H4" s="366"/>
      <c r="I4" s="354" t="s">
        <v>111</v>
      </c>
      <c r="J4" s="4"/>
      <c r="K4" s="6"/>
      <c r="L4" s="3" t="s">
        <v>135</v>
      </c>
    </row>
    <row r="5" spans="1:16" ht="30" customHeight="1" thickBot="1" x14ac:dyDescent="0.3">
      <c r="A5" s="358"/>
      <c r="B5" s="359"/>
      <c r="C5" s="361"/>
      <c r="D5" s="363"/>
      <c r="E5" s="18">
        <v>2</v>
      </c>
      <c r="F5" s="18">
        <v>3</v>
      </c>
      <c r="G5" s="18">
        <v>4</v>
      </c>
      <c r="H5" s="18">
        <v>5</v>
      </c>
      <c r="I5" s="355"/>
      <c r="J5" s="4"/>
      <c r="K5" s="86" t="s">
        <v>126</v>
      </c>
      <c r="L5" s="87" t="s">
        <v>127</v>
      </c>
      <c r="M5" s="87" t="s">
        <v>131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75">
        <f>D7+D8+D17+D30+D48+D68+D83+D115</f>
        <v>9628</v>
      </c>
      <c r="E6" s="78">
        <v>17.600000000000001</v>
      </c>
      <c r="F6" s="79">
        <v>36.21</v>
      </c>
      <c r="G6" s="79">
        <v>41.67</v>
      </c>
      <c r="H6" s="80">
        <v>4.5199999999999996</v>
      </c>
      <c r="I6" s="176">
        <v>3.67</v>
      </c>
      <c r="J6" s="8"/>
      <c r="K6" s="110">
        <f>D6</f>
        <v>9628</v>
      </c>
      <c r="L6" s="111">
        <f>L7+L8+L17+L30+L48+L68+L83+L115</f>
        <v>5181</v>
      </c>
      <c r="M6" s="112">
        <f>G6+H6</f>
        <v>46.19</v>
      </c>
      <c r="N6" s="111">
        <f>N7+N8+N17+N30+N48+N68+N83+N115</f>
        <v>435</v>
      </c>
      <c r="O6" s="113">
        <f t="shared" ref="O6:O68" si="0">E6</f>
        <v>17.600000000000001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66">
        <v>82</v>
      </c>
      <c r="E7" s="67">
        <v>2.4390243902439024</v>
      </c>
      <c r="F7" s="67">
        <v>28.048780487804876</v>
      </c>
      <c r="G7" s="67">
        <v>58.536585365853661</v>
      </c>
      <c r="H7" s="67">
        <v>10.975609756097562</v>
      </c>
      <c r="I7" s="37">
        <f>(E7*2+F7*3+G7*4+H7*5)/100</f>
        <v>3.780487804878049</v>
      </c>
      <c r="J7" s="8"/>
      <c r="K7" s="89">
        <f t="shared" ref="K7:K69" si="1">D7</f>
        <v>82</v>
      </c>
      <c r="L7" s="90">
        <f t="shared" ref="L7:L69" si="2">M7*K7/100</f>
        <v>57</v>
      </c>
      <c r="M7" s="91">
        <f t="shared" ref="M7:M68" si="3">G7+H7</f>
        <v>69.512195121951223</v>
      </c>
      <c r="N7" s="90">
        <f t="shared" ref="N7:N70" si="4">O7*K7/100</f>
        <v>2</v>
      </c>
      <c r="O7" s="92">
        <f t="shared" si="0"/>
        <v>2.4390243902439024</v>
      </c>
      <c r="P7" s="55"/>
    </row>
    <row r="8" spans="1:16" ht="15" customHeight="1" thickBot="1" x14ac:dyDescent="0.3">
      <c r="A8" s="23"/>
      <c r="B8" s="51"/>
      <c r="C8" s="25" t="s">
        <v>97</v>
      </c>
      <c r="D8" s="167">
        <v>719</v>
      </c>
      <c r="E8" s="54">
        <v>2.7186737052288197</v>
      </c>
      <c r="F8" s="54">
        <v>37.427122311918993</v>
      </c>
      <c r="G8" s="54">
        <v>37.233446028483613</v>
      </c>
      <c r="H8" s="54">
        <v>22.620757954368571</v>
      </c>
      <c r="I8" s="53">
        <f>AVERAGE(I9:I16)</f>
        <v>3.7975628823199195</v>
      </c>
      <c r="J8" s="8"/>
      <c r="K8" s="110">
        <f t="shared" si="1"/>
        <v>719</v>
      </c>
      <c r="L8" s="111">
        <f>SUM(L9:L16)</f>
        <v>448</v>
      </c>
      <c r="M8" s="112">
        <f t="shared" si="3"/>
        <v>59.854203982852184</v>
      </c>
      <c r="N8" s="111">
        <f>SUM(N9:N16)</f>
        <v>19</v>
      </c>
      <c r="O8" s="113">
        <f t="shared" si="0"/>
        <v>2.7186737052288197</v>
      </c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66">
        <v>111</v>
      </c>
      <c r="E9" s="67">
        <v>1.8018018018018018</v>
      </c>
      <c r="F9" s="67">
        <v>29.72972972972973</v>
      </c>
      <c r="G9" s="67">
        <v>43.243243243243242</v>
      </c>
      <c r="H9" s="67">
        <v>25.225225225225227</v>
      </c>
      <c r="I9" s="35">
        <f t="shared" ref="I9:I16" si="5">(E9*2+F9*3+G9*4+H9*5)/100</f>
        <v>3.9189189189189189</v>
      </c>
      <c r="J9" s="8"/>
      <c r="K9" s="97">
        <f t="shared" si="1"/>
        <v>111</v>
      </c>
      <c r="L9" s="98">
        <f t="shared" si="2"/>
        <v>76</v>
      </c>
      <c r="M9" s="99">
        <f t="shared" si="3"/>
        <v>68.468468468468473</v>
      </c>
      <c r="N9" s="98">
        <f t="shared" si="4"/>
        <v>2</v>
      </c>
      <c r="O9" s="100">
        <f t="shared" si="0"/>
        <v>1.8018018018018018</v>
      </c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66">
        <v>145</v>
      </c>
      <c r="E10" s="67">
        <v>2.7586206896551726</v>
      </c>
      <c r="F10" s="67">
        <v>34.482758620689658</v>
      </c>
      <c r="G10" s="67">
        <v>41.379310344827587</v>
      </c>
      <c r="H10" s="67">
        <v>21.379310344827587</v>
      </c>
      <c r="I10" s="35">
        <f t="shared" si="5"/>
        <v>3.8137931034482757</v>
      </c>
      <c r="J10" s="8"/>
      <c r="K10" s="97">
        <f t="shared" si="1"/>
        <v>145</v>
      </c>
      <c r="L10" s="98">
        <f t="shared" si="2"/>
        <v>91</v>
      </c>
      <c r="M10" s="99">
        <f t="shared" si="3"/>
        <v>62.758620689655174</v>
      </c>
      <c r="N10" s="98">
        <f t="shared" si="4"/>
        <v>4</v>
      </c>
      <c r="O10" s="100">
        <f t="shared" si="0"/>
        <v>2.7586206896551726</v>
      </c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66">
        <v>109</v>
      </c>
      <c r="E11" s="67">
        <v>2.7522935779816513</v>
      </c>
      <c r="F11" s="67">
        <v>13.761467889908257</v>
      </c>
      <c r="G11" s="67">
        <v>43.11926605504587</v>
      </c>
      <c r="H11" s="67">
        <v>40.366972477064223</v>
      </c>
      <c r="I11" s="35">
        <f t="shared" si="5"/>
        <v>4.2110091743119265</v>
      </c>
      <c r="J11" s="8"/>
      <c r="K11" s="97">
        <f t="shared" si="1"/>
        <v>109</v>
      </c>
      <c r="L11" s="98">
        <f t="shared" si="2"/>
        <v>91</v>
      </c>
      <c r="M11" s="99">
        <f t="shared" si="3"/>
        <v>83.486238532110093</v>
      </c>
      <c r="N11" s="98">
        <f t="shared" si="4"/>
        <v>3</v>
      </c>
      <c r="O11" s="100">
        <f t="shared" si="0"/>
        <v>2.7522935779816513</v>
      </c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66">
        <v>74</v>
      </c>
      <c r="E12" s="67"/>
      <c r="F12" s="67">
        <v>25.675675675675677</v>
      </c>
      <c r="G12" s="67">
        <v>43.243243243243242</v>
      </c>
      <c r="H12" s="67">
        <v>31.081081081081081</v>
      </c>
      <c r="I12" s="35">
        <f t="shared" si="5"/>
        <v>4.0540540540540544</v>
      </c>
      <c r="J12" s="8"/>
      <c r="K12" s="97">
        <f t="shared" si="1"/>
        <v>74</v>
      </c>
      <c r="L12" s="98">
        <f t="shared" si="2"/>
        <v>55</v>
      </c>
      <c r="M12" s="99">
        <f t="shared" si="3"/>
        <v>74.324324324324323</v>
      </c>
      <c r="N12" s="98">
        <f t="shared" si="4"/>
        <v>0</v>
      </c>
      <c r="O12" s="100">
        <f t="shared" si="0"/>
        <v>0</v>
      </c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66">
        <v>69</v>
      </c>
      <c r="E13" s="67">
        <v>4.3478260869565215</v>
      </c>
      <c r="F13" s="67">
        <v>53.623188405797102</v>
      </c>
      <c r="G13" s="67">
        <v>33.333333333333336</v>
      </c>
      <c r="H13" s="67">
        <v>8.695652173913043</v>
      </c>
      <c r="I13" s="35">
        <f t="shared" si="5"/>
        <v>3.4637681159420288</v>
      </c>
      <c r="J13" s="8"/>
      <c r="K13" s="97">
        <f t="shared" si="1"/>
        <v>69</v>
      </c>
      <c r="L13" s="98">
        <f t="shared" si="2"/>
        <v>29</v>
      </c>
      <c r="M13" s="99">
        <f t="shared" si="3"/>
        <v>42.028985507246375</v>
      </c>
      <c r="N13" s="98">
        <f t="shared" si="4"/>
        <v>3</v>
      </c>
      <c r="O13" s="100">
        <f t="shared" si="0"/>
        <v>4.3478260869565215</v>
      </c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66">
        <v>106</v>
      </c>
      <c r="E14" s="67">
        <v>2.8301886792452828</v>
      </c>
      <c r="F14" s="67">
        <v>48.113207547169814</v>
      </c>
      <c r="G14" s="67">
        <v>31.132075471698112</v>
      </c>
      <c r="H14" s="67">
        <v>17.924528301886792</v>
      </c>
      <c r="I14" s="35">
        <f t="shared" si="5"/>
        <v>3.641509433962264</v>
      </c>
      <c r="J14" s="8"/>
      <c r="K14" s="97">
        <f t="shared" si="1"/>
        <v>106</v>
      </c>
      <c r="L14" s="98">
        <f t="shared" si="2"/>
        <v>52</v>
      </c>
      <c r="M14" s="99">
        <f t="shared" si="3"/>
        <v>49.056603773584904</v>
      </c>
      <c r="N14" s="98">
        <f t="shared" si="4"/>
        <v>3</v>
      </c>
      <c r="O14" s="100">
        <f t="shared" si="0"/>
        <v>2.8301886792452828</v>
      </c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66">
        <v>46</v>
      </c>
      <c r="E15" s="67">
        <v>2.1739130434782608</v>
      </c>
      <c r="F15" s="67">
        <v>65.217391304347828</v>
      </c>
      <c r="G15" s="67">
        <v>21.739130434782609</v>
      </c>
      <c r="H15" s="70">
        <v>10.869565217391305</v>
      </c>
      <c r="I15" s="35">
        <f t="shared" si="5"/>
        <v>3.4130434782608701</v>
      </c>
      <c r="J15" s="8"/>
      <c r="K15" s="97">
        <f t="shared" si="1"/>
        <v>46</v>
      </c>
      <c r="L15" s="98">
        <f t="shared" si="2"/>
        <v>15</v>
      </c>
      <c r="M15" s="99">
        <f t="shared" si="3"/>
        <v>32.608695652173914</v>
      </c>
      <c r="N15" s="98">
        <f t="shared" si="4"/>
        <v>1</v>
      </c>
      <c r="O15" s="100">
        <f t="shared" si="0"/>
        <v>2.1739130434782608</v>
      </c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68">
        <v>59</v>
      </c>
      <c r="E16" s="68">
        <v>5.0847457627118642</v>
      </c>
      <c r="F16" s="68">
        <v>28.8135593220339</v>
      </c>
      <c r="G16" s="68">
        <v>40.677966101694913</v>
      </c>
      <c r="H16" s="69">
        <v>25.423728813559322</v>
      </c>
      <c r="I16" s="57">
        <f t="shared" si="5"/>
        <v>3.8644067796610169</v>
      </c>
      <c r="J16" s="8"/>
      <c r="K16" s="101">
        <f t="shared" si="1"/>
        <v>59</v>
      </c>
      <c r="L16" s="102">
        <f t="shared" si="2"/>
        <v>38.999999999999993</v>
      </c>
      <c r="M16" s="103">
        <f t="shared" si="3"/>
        <v>66.101694915254228</v>
      </c>
      <c r="N16" s="102">
        <f t="shared" si="4"/>
        <v>3</v>
      </c>
      <c r="O16" s="104">
        <f t="shared" si="0"/>
        <v>5.0847457627118642</v>
      </c>
    </row>
    <row r="17" spans="1:15" s="1" customFormat="1" ht="15" customHeight="1" thickBot="1" x14ac:dyDescent="0.3">
      <c r="A17" s="28"/>
      <c r="B17" s="52"/>
      <c r="C17" s="25" t="s">
        <v>98</v>
      </c>
      <c r="D17" s="169">
        <v>1016</v>
      </c>
      <c r="E17" s="30">
        <f>AVERAGE(E18:E29)</f>
        <v>7.2107568496417258</v>
      </c>
      <c r="F17" s="30">
        <f>AVERAGE(F18:F29)</f>
        <v>42.039121826522255</v>
      </c>
      <c r="G17" s="30">
        <f>AVERAGE(G18:G29)</f>
        <v>35.523697785157417</v>
      </c>
      <c r="H17" s="30">
        <f>AVERAGE(H18:H29)</f>
        <v>15.226423538678596</v>
      </c>
      <c r="I17" s="31">
        <f>AVERAGE(I18:I29)</f>
        <v>3.5876578801287278</v>
      </c>
      <c r="J17" s="56"/>
      <c r="K17" s="110">
        <f t="shared" si="1"/>
        <v>1016</v>
      </c>
      <c r="L17" s="111">
        <f>SUM(L18:L29)</f>
        <v>533</v>
      </c>
      <c r="M17" s="112">
        <f t="shared" si="3"/>
        <v>50.750121323836012</v>
      </c>
      <c r="N17" s="111">
        <f>SUM(N18:N29)</f>
        <v>66</v>
      </c>
      <c r="O17" s="113">
        <f t="shared" si="0"/>
        <v>7.2107568496417258</v>
      </c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70">
        <v>112</v>
      </c>
      <c r="E18" s="66">
        <v>1.7857142857142858</v>
      </c>
      <c r="F18" s="66">
        <v>41.964285714285715</v>
      </c>
      <c r="G18" s="66">
        <v>44.642857142857146</v>
      </c>
      <c r="H18" s="66">
        <v>11.607142857142858</v>
      </c>
      <c r="I18" s="58">
        <f t="shared" ref="I18:I29" si="6">(E18*2+F18*3+G18*4+H18*5)/100</f>
        <v>3.660714285714286</v>
      </c>
      <c r="J18" s="8"/>
      <c r="K18" s="93">
        <f t="shared" si="1"/>
        <v>112</v>
      </c>
      <c r="L18" s="94">
        <f t="shared" si="2"/>
        <v>63</v>
      </c>
      <c r="M18" s="95">
        <f t="shared" si="3"/>
        <v>56.25</v>
      </c>
      <c r="N18" s="94">
        <f t="shared" si="4"/>
        <v>2</v>
      </c>
      <c r="O18" s="96">
        <f t="shared" si="0"/>
        <v>1.7857142857142858</v>
      </c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66">
        <v>59</v>
      </c>
      <c r="E19" s="67">
        <v>1.6949152542372881</v>
      </c>
      <c r="F19" s="67">
        <v>16.949152542372882</v>
      </c>
      <c r="G19" s="67">
        <v>47.457627118644069</v>
      </c>
      <c r="H19" s="67">
        <v>33.898305084745765</v>
      </c>
      <c r="I19" s="35">
        <f t="shared" si="6"/>
        <v>4.1355932203389827</v>
      </c>
      <c r="J19" s="8"/>
      <c r="K19" s="97">
        <f t="shared" si="1"/>
        <v>59</v>
      </c>
      <c r="L19" s="98">
        <f t="shared" si="2"/>
        <v>48.000000000000007</v>
      </c>
      <c r="M19" s="99">
        <f t="shared" si="3"/>
        <v>81.355932203389841</v>
      </c>
      <c r="N19" s="98">
        <f t="shared" si="4"/>
        <v>1</v>
      </c>
      <c r="O19" s="100">
        <f t="shared" si="0"/>
        <v>1.6949152542372881</v>
      </c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66">
        <v>78</v>
      </c>
      <c r="E20" s="67">
        <v>1.2820512820512822</v>
      </c>
      <c r="F20" s="67">
        <v>37.179487179487182</v>
      </c>
      <c r="G20" s="67">
        <v>35.897435897435898</v>
      </c>
      <c r="H20" s="67">
        <v>25.641025641025642</v>
      </c>
      <c r="I20" s="35">
        <f t="shared" si="6"/>
        <v>3.858974358974359</v>
      </c>
      <c r="J20" s="8"/>
      <c r="K20" s="97">
        <f t="shared" si="1"/>
        <v>78</v>
      </c>
      <c r="L20" s="98">
        <f t="shared" si="2"/>
        <v>48</v>
      </c>
      <c r="M20" s="99">
        <f t="shared" si="3"/>
        <v>61.53846153846154</v>
      </c>
      <c r="N20" s="98">
        <f t="shared" si="4"/>
        <v>1.0000000000000002</v>
      </c>
      <c r="O20" s="100">
        <f t="shared" si="0"/>
        <v>1.2820512820512822</v>
      </c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66">
        <v>154</v>
      </c>
      <c r="E21" s="67">
        <v>3.2467532467532467</v>
      </c>
      <c r="F21" s="67">
        <v>31.818181818181817</v>
      </c>
      <c r="G21" s="67">
        <v>41.558441558441558</v>
      </c>
      <c r="H21" s="67">
        <v>23.376623376623378</v>
      </c>
      <c r="I21" s="35">
        <f t="shared" si="6"/>
        <v>3.8506493506493507</v>
      </c>
      <c r="J21" s="8"/>
      <c r="K21" s="97">
        <f t="shared" si="1"/>
        <v>154</v>
      </c>
      <c r="L21" s="98">
        <f t="shared" si="2"/>
        <v>100</v>
      </c>
      <c r="M21" s="99">
        <f t="shared" si="3"/>
        <v>64.935064935064929</v>
      </c>
      <c r="N21" s="98">
        <f t="shared" si="4"/>
        <v>5</v>
      </c>
      <c r="O21" s="100">
        <f t="shared" si="0"/>
        <v>3.2467532467532467</v>
      </c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66">
        <v>120</v>
      </c>
      <c r="E22" s="67">
        <v>5.833333333333333</v>
      </c>
      <c r="F22" s="67">
        <v>29.166666666666668</v>
      </c>
      <c r="G22" s="67">
        <v>44.166666666666664</v>
      </c>
      <c r="H22" s="67">
        <v>20.833333333333332</v>
      </c>
      <c r="I22" s="35">
        <f t="shared" si="6"/>
        <v>3.8</v>
      </c>
      <c r="J22" s="8"/>
      <c r="K22" s="97">
        <f t="shared" si="1"/>
        <v>120</v>
      </c>
      <c r="L22" s="98">
        <f t="shared" si="2"/>
        <v>78</v>
      </c>
      <c r="M22" s="99">
        <f t="shared" si="3"/>
        <v>65</v>
      </c>
      <c r="N22" s="98">
        <f t="shared" si="4"/>
        <v>7</v>
      </c>
      <c r="O22" s="100">
        <f t="shared" si="0"/>
        <v>5.833333333333333</v>
      </c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66">
        <v>54</v>
      </c>
      <c r="E23" s="67">
        <v>11.111111111111111</v>
      </c>
      <c r="F23" s="67">
        <v>40.74074074074074</v>
      </c>
      <c r="G23" s="67">
        <v>35.185185185185183</v>
      </c>
      <c r="H23" s="67">
        <v>12.962962962962964</v>
      </c>
      <c r="I23" s="35">
        <f t="shared" si="6"/>
        <v>3.5000000000000004</v>
      </c>
      <c r="J23" s="8"/>
      <c r="K23" s="97">
        <f t="shared" si="1"/>
        <v>54</v>
      </c>
      <c r="L23" s="98">
        <f t="shared" si="2"/>
        <v>26</v>
      </c>
      <c r="M23" s="99">
        <f t="shared" si="3"/>
        <v>48.148148148148145</v>
      </c>
      <c r="N23" s="98">
        <f t="shared" si="4"/>
        <v>6</v>
      </c>
      <c r="O23" s="100">
        <f t="shared" si="0"/>
        <v>11.111111111111111</v>
      </c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66">
        <v>80</v>
      </c>
      <c r="E24" s="67">
        <v>6.25</v>
      </c>
      <c r="F24" s="67">
        <v>55</v>
      </c>
      <c r="G24" s="67">
        <v>31.25</v>
      </c>
      <c r="H24" s="67">
        <v>7.5</v>
      </c>
      <c r="I24" s="35">
        <f t="shared" si="6"/>
        <v>3.4</v>
      </c>
      <c r="J24" s="8"/>
      <c r="K24" s="97">
        <f t="shared" si="1"/>
        <v>80</v>
      </c>
      <c r="L24" s="98">
        <f t="shared" si="2"/>
        <v>31</v>
      </c>
      <c r="M24" s="99">
        <f t="shared" si="3"/>
        <v>38.75</v>
      </c>
      <c r="N24" s="98">
        <f t="shared" si="4"/>
        <v>5</v>
      </c>
      <c r="O24" s="100">
        <f t="shared" si="0"/>
        <v>6.25</v>
      </c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66">
        <v>58</v>
      </c>
      <c r="E25" s="67">
        <v>10.344827586206897</v>
      </c>
      <c r="F25" s="67">
        <v>41.379310344827587</v>
      </c>
      <c r="G25" s="67">
        <v>41.379310344827587</v>
      </c>
      <c r="H25" s="67">
        <v>6.8965517241379306</v>
      </c>
      <c r="I25" s="35">
        <f t="shared" si="6"/>
        <v>3.4482758620689657</v>
      </c>
      <c r="J25" s="8"/>
      <c r="K25" s="97">
        <f t="shared" si="1"/>
        <v>58</v>
      </c>
      <c r="L25" s="98">
        <f t="shared" si="2"/>
        <v>28</v>
      </c>
      <c r="M25" s="99">
        <f t="shared" si="3"/>
        <v>48.275862068965516</v>
      </c>
      <c r="N25" s="98">
        <f t="shared" si="4"/>
        <v>6</v>
      </c>
      <c r="O25" s="100">
        <f t="shared" si="0"/>
        <v>10.344827586206897</v>
      </c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66">
        <v>53</v>
      </c>
      <c r="E26" s="67">
        <v>15.09433962264151</v>
      </c>
      <c r="F26" s="67">
        <v>50.943396226415096</v>
      </c>
      <c r="G26" s="67">
        <v>32.075471698113205</v>
      </c>
      <c r="H26" s="67">
        <v>1.8867924528301887</v>
      </c>
      <c r="I26" s="35">
        <f t="shared" si="6"/>
        <v>3.2075471698113205</v>
      </c>
      <c r="J26" s="8"/>
      <c r="K26" s="97">
        <f t="shared" si="1"/>
        <v>53</v>
      </c>
      <c r="L26" s="98">
        <f t="shared" si="2"/>
        <v>17.999999999999996</v>
      </c>
      <c r="M26" s="99">
        <f t="shared" si="3"/>
        <v>33.96226415094339</v>
      </c>
      <c r="N26" s="98">
        <f t="shared" si="4"/>
        <v>8</v>
      </c>
      <c r="O26" s="100">
        <f t="shared" si="0"/>
        <v>15.09433962264151</v>
      </c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66">
        <v>81</v>
      </c>
      <c r="E27" s="67">
        <v>19.753086419753085</v>
      </c>
      <c r="F27" s="67">
        <v>46.913580246913583</v>
      </c>
      <c r="G27" s="67">
        <v>22.222222222222221</v>
      </c>
      <c r="H27" s="67">
        <v>11.111111111111111</v>
      </c>
      <c r="I27" s="35">
        <f t="shared" si="6"/>
        <v>3.2469135802469133</v>
      </c>
      <c r="J27" s="8"/>
      <c r="K27" s="97">
        <f t="shared" si="1"/>
        <v>81</v>
      </c>
      <c r="L27" s="98">
        <f t="shared" si="2"/>
        <v>26.999999999999996</v>
      </c>
      <c r="M27" s="99">
        <f t="shared" si="3"/>
        <v>33.333333333333329</v>
      </c>
      <c r="N27" s="98">
        <f t="shared" si="4"/>
        <v>16</v>
      </c>
      <c r="O27" s="100">
        <f t="shared" si="0"/>
        <v>19.753086419753085</v>
      </c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66">
        <v>121</v>
      </c>
      <c r="E28" s="67">
        <v>5.785123966942149</v>
      </c>
      <c r="F28" s="67">
        <v>53.719008264462808</v>
      </c>
      <c r="G28" s="67">
        <v>33.057851239669418</v>
      </c>
      <c r="H28" s="67">
        <v>7.4380165289256199</v>
      </c>
      <c r="I28" s="35">
        <f t="shared" si="6"/>
        <v>3.4214876033057853</v>
      </c>
      <c r="J28" s="8"/>
      <c r="K28" s="97">
        <f t="shared" si="1"/>
        <v>121</v>
      </c>
      <c r="L28" s="98">
        <f t="shared" si="2"/>
        <v>49</v>
      </c>
      <c r="M28" s="99">
        <f t="shared" si="3"/>
        <v>40.495867768595041</v>
      </c>
      <c r="N28" s="98">
        <f t="shared" si="4"/>
        <v>7</v>
      </c>
      <c r="O28" s="100">
        <f t="shared" si="0"/>
        <v>5.785123966942149</v>
      </c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68">
        <v>46</v>
      </c>
      <c r="E29" s="68">
        <v>4.3478260869565215</v>
      </c>
      <c r="F29" s="68">
        <v>58.695652173913047</v>
      </c>
      <c r="G29" s="68">
        <v>17.391304347826086</v>
      </c>
      <c r="H29" s="69">
        <v>19.565217391304348</v>
      </c>
      <c r="I29" s="35">
        <f t="shared" si="6"/>
        <v>3.5217391304347827</v>
      </c>
      <c r="J29" s="8"/>
      <c r="K29" s="101">
        <f t="shared" si="1"/>
        <v>46</v>
      </c>
      <c r="L29" s="102">
        <f t="shared" si="2"/>
        <v>17</v>
      </c>
      <c r="M29" s="103">
        <f t="shared" si="3"/>
        <v>36.956521739130437</v>
      </c>
      <c r="N29" s="102">
        <f t="shared" si="4"/>
        <v>2</v>
      </c>
      <c r="O29" s="104">
        <f t="shared" si="0"/>
        <v>4.3478260869565215</v>
      </c>
    </row>
    <row r="30" spans="1:15" s="1" customFormat="1" ht="15" customHeight="1" thickBot="1" x14ac:dyDescent="0.3">
      <c r="A30" s="28"/>
      <c r="B30" s="51"/>
      <c r="C30" s="25" t="s">
        <v>99</v>
      </c>
      <c r="D30" s="169">
        <v>1288</v>
      </c>
      <c r="E30" s="63">
        <f>AVERAGE(E31:E47)</f>
        <v>8.8500927931538556</v>
      </c>
      <c r="F30" s="30">
        <f>AVERAGE(F31:F47)</f>
        <v>51.79856341465225</v>
      </c>
      <c r="G30" s="30">
        <f>AVERAGE(G31:G47)</f>
        <v>29.139034408923788</v>
      </c>
      <c r="H30" s="30">
        <f>AVERAGE(H31:H47)</f>
        <v>10.212309383270108</v>
      </c>
      <c r="I30" s="64">
        <f>AVERAGE(I31:I47)</f>
        <v>3.407135603823102</v>
      </c>
      <c r="J30" s="8"/>
      <c r="K30" s="110">
        <f t="shared" si="1"/>
        <v>1288</v>
      </c>
      <c r="L30" s="111">
        <f>SUM(L31:L47)</f>
        <v>548</v>
      </c>
      <c r="M30" s="112">
        <f t="shared" si="3"/>
        <v>39.351343792193894</v>
      </c>
      <c r="N30" s="111">
        <f>SUM(N31:N47)</f>
        <v>93</v>
      </c>
      <c r="O30" s="113">
        <f t="shared" si="0"/>
        <v>8.8500927931538556</v>
      </c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70">
        <v>119</v>
      </c>
      <c r="E31" s="66">
        <v>0.84033613445378152</v>
      </c>
      <c r="F31" s="66">
        <v>41.176470588235297</v>
      </c>
      <c r="G31" s="66">
        <v>43.69747899159664</v>
      </c>
      <c r="H31" s="66">
        <v>14.285714285714286</v>
      </c>
      <c r="I31" s="58">
        <f t="shared" ref="I31:I47" si="7">(E31*2+F31*3+G31*4+H31*5)/100</f>
        <v>3.7142857142857144</v>
      </c>
      <c r="J31" s="8"/>
      <c r="K31" s="93">
        <f t="shared" si="1"/>
        <v>119</v>
      </c>
      <c r="L31" s="94">
        <f t="shared" si="2"/>
        <v>69</v>
      </c>
      <c r="M31" s="95">
        <f t="shared" si="3"/>
        <v>57.983193277310924</v>
      </c>
      <c r="N31" s="94">
        <f t="shared" si="4"/>
        <v>1</v>
      </c>
      <c r="O31" s="96">
        <f t="shared" si="0"/>
        <v>0.84033613445378152</v>
      </c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66">
        <v>92</v>
      </c>
      <c r="E32" s="67">
        <v>2.1739130434782608</v>
      </c>
      <c r="F32" s="67">
        <v>36.956521739130437</v>
      </c>
      <c r="G32" s="67">
        <v>40.217391304347828</v>
      </c>
      <c r="H32" s="67">
        <v>20.652173913043477</v>
      </c>
      <c r="I32" s="35">
        <f t="shared" si="7"/>
        <v>3.793478260869565</v>
      </c>
      <c r="J32" s="8"/>
      <c r="K32" s="97">
        <f t="shared" si="1"/>
        <v>92</v>
      </c>
      <c r="L32" s="98">
        <f t="shared" si="2"/>
        <v>56</v>
      </c>
      <c r="M32" s="99">
        <f t="shared" si="3"/>
        <v>60.869565217391305</v>
      </c>
      <c r="N32" s="98">
        <f t="shared" si="4"/>
        <v>2</v>
      </c>
      <c r="O32" s="100">
        <f t="shared" si="0"/>
        <v>2.1739130434782608</v>
      </c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66">
        <v>75</v>
      </c>
      <c r="E33" s="67">
        <v>4</v>
      </c>
      <c r="F33" s="67">
        <v>60</v>
      </c>
      <c r="G33" s="67">
        <v>26.666666666666668</v>
      </c>
      <c r="H33" s="67">
        <v>9.3333333333333339</v>
      </c>
      <c r="I33" s="35">
        <f t="shared" si="7"/>
        <v>3.4133333333333336</v>
      </c>
      <c r="J33" s="8"/>
      <c r="K33" s="97">
        <f t="shared" si="1"/>
        <v>75</v>
      </c>
      <c r="L33" s="98">
        <f t="shared" si="2"/>
        <v>27</v>
      </c>
      <c r="M33" s="99">
        <f t="shared" si="3"/>
        <v>36</v>
      </c>
      <c r="N33" s="98">
        <f t="shared" si="4"/>
        <v>3</v>
      </c>
      <c r="O33" s="100">
        <f t="shared" si="0"/>
        <v>4</v>
      </c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66">
        <v>26</v>
      </c>
      <c r="E34" s="67">
        <v>3.8461538461538463</v>
      </c>
      <c r="F34" s="67">
        <v>61.53846153846154</v>
      </c>
      <c r="G34" s="67">
        <v>26.923076923076923</v>
      </c>
      <c r="H34" s="67">
        <v>7.6923076923076925</v>
      </c>
      <c r="I34" s="35">
        <f t="shared" si="7"/>
        <v>3.3846153846153846</v>
      </c>
      <c r="J34" s="8"/>
      <c r="K34" s="97">
        <f t="shared" si="1"/>
        <v>26</v>
      </c>
      <c r="L34" s="98">
        <f t="shared" si="2"/>
        <v>9</v>
      </c>
      <c r="M34" s="99">
        <f t="shared" si="3"/>
        <v>34.615384615384613</v>
      </c>
      <c r="N34" s="98">
        <f t="shared" si="4"/>
        <v>1</v>
      </c>
      <c r="O34" s="100">
        <f t="shared" si="0"/>
        <v>3.8461538461538463</v>
      </c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66">
        <v>103</v>
      </c>
      <c r="E35" s="67">
        <v>3.883495145631068</v>
      </c>
      <c r="F35" s="67">
        <v>53.398058252427184</v>
      </c>
      <c r="G35" s="67">
        <v>33.980582524271846</v>
      </c>
      <c r="H35" s="67">
        <v>8.7378640776699026</v>
      </c>
      <c r="I35" s="35">
        <f t="shared" si="7"/>
        <v>3.4757281553398061</v>
      </c>
      <c r="J35" s="8"/>
      <c r="K35" s="97">
        <f t="shared" si="1"/>
        <v>103</v>
      </c>
      <c r="L35" s="98">
        <f t="shared" si="2"/>
        <v>44</v>
      </c>
      <c r="M35" s="99">
        <f t="shared" si="3"/>
        <v>42.71844660194175</v>
      </c>
      <c r="N35" s="98">
        <f t="shared" si="4"/>
        <v>4</v>
      </c>
      <c r="O35" s="100">
        <f t="shared" si="0"/>
        <v>3.883495145631068</v>
      </c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66">
        <v>74</v>
      </c>
      <c r="E36" s="67">
        <v>2.7027027027027026</v>
      </c>
      <c r="F36" s="67">
        <v>66.21621621621621</v>
      </c>
      <c r="G36" s="67">
        <v>25.675675675675677</v>
      </c>
      <c r="H36" s="67">
        <v>5.4054054054054053</v>
      </c>
      <c r="I36" s="35">
        <f t="shared" si="7"/>
        <v>3.3378378378378382</v>
      </c>
      <c r="J36" s="8"/>
      <c r="K36" s="97">
        <f t="shared" si="1"/>
        <v>74</v>
      </c>
      <c r="L36" s="98">
        <f t="shared" si="2"/>
        <v>23</v>
      </c>
      <c r="M36" s="99">
        <f t="shared" si="3"/>
        <v>31.081081081081081</v>
      </c>
      <c r="N36" s="114">
        <f t="shared" si="4"/>
        <v>2</v>
      </c>
      <c r="O36" s="100">
        <f t="shared" si="0"/>
        <v>2.7027027027027026</v>
      </c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66">
        <v>46</v>
      </c>
      <c r="E37" s="67">
        <v>23.913043478260871</v>
      </c>
      <c r="F37" s="67">
        <v>60.869565217391305</v>
      </c>
      <c r="G37" s="67">
        <v>13.043478260869565</v>
      </c>
      <c r="H37" s="67">
        <v>2.1739130434782608</v>
      </c>
      <c r="I37" s="35">
        <f t="shared" si="7"/>
        <v>2.9347826086956523</v>
      </c>
      <c r="J37" s="8"/>
      <c r="K37" s="97">
        <f t="shared" si="1"/>
        <v>46</v>
      </c>
      <c r="L37" s="98">
        <f t="shared" si="2"/>
        <v>6.9999999999999991</v>
      </c>
      <c r="M37" s="99">
        <f t="shared" si="3"/>
        <v>15.217391304347824</v>
      </c>
      <c r="N37" s="114">
        <f t="shared" si="4"/>
        <v>11</v>
      </c>
      <c r="O37" s="100">
        <f t="shared" si="0"/>
        <v>23.913043478260871</v>
      </c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66">
        <v>70</v>
      </c>
      <c r="E38" s="67">
        <v>14.285714285714286</v>
      </c>
      <c r="F38" s="67">
        <v>50</v>
      </c>
      <c r="G38" s="67">
        <v>30</v>
      </c>
      <c r="H38" s="67">
        <v>5.7142857142857144</v>
      </c>
      <c r="I38" s="35">
        <f t="shared" si="7"/>
        <v>3.2714285714285709</v>
      </c>
      <c r="J38" s="8"/>
      <c r="K38" s="97">
        <f t="shared" si="1"/>
        <v>70</v>
      </c>
      <c r="L38" s="98">
        <f t="shared" si="2"/>
        <v>25</v>
      </c>
      <c r="M38" s="99">
        <f t="shared" si="3"/>
        <v>35.714285714285715</v>
      </c>
      <c r="N38" s="114">
        <f t="shared" si="4"/>
        <v>10</v>
      </c>
      <c r="O38" s="100">
        <f t="shared" si="0"/>
        <v>14.285714285714286</v>
      </c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66">
        <v>101</v>
      </c>
      <c r="E39" s="67">
        <v>6.9306930693069306</v>
      </c>
      <c r="F39" s="67">
        <v>57.425742574257427</v>
      </c>
      <c r="G39" s="67">
        <v>21.782178217821784</v>
      </c>
      <c r="H39" s="67">
        <v>13.861386138613861</v>
      </c>
      <c r="I39" s="35">
        <f t="shared" si="7"/>
        <v>3.4257425742574257</v>
      </c>
      <c r="J39" s="8"/>
      <c r="K39" s="97">
        <f t="shared" si="1"/>
        <v>101</v>
      </c>
      <c r="L39" s="98">
        <f t="shared" si="2"/>
        <v>36.000000000000007</v>
      </c>
      <c r="M39" s="99">
        <f t="shared" si="3"/>
        <v>35.643564356435647</v>
      </c>
      <c r="N39" s="114">
        <f t="shared" si="4"/>
        <v>7</v>
      </c>
      <c r="O39" s="100">
        <f t="shared" si="0"/>
        <v>6.9306930693069306</v>
      </c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66">
        <v>35</v>
      </c>
      <c r="E40" s="67">
        <v>11.428571428571429</v>
      </c>
      <c r="F40" s="67">
        <v>77.142857142857139</v>
      </c>
      <c r="G40" s="67">
        <v>8.5714285714285712</v>
      </c>
      <c r="H40" s="67">
        <v>2.8571428571428572</v>
      </c>
      <c r="I40" s="35">
        <f t="shared" si="7"/>
        <v>3.0285714285714285</v>
      </c>
      <c r="J40" s="8"/>
      <c r="K40" s="97">
        <f t="shared" si="1"/>
        <v>35</v>
      </c>
      <c r="L40" s="98">
        <f t="shared" si="2"/>
        <v>4</v>
      </c>
      <c r="M40" s="99">
        <f t="shared" si="3"/>
        <v>11.428571428571429</v>
      </c>
      <c r="N40" s="114">
        <f t="shared" si="4"/>
        <v>4</v>
      </c>
      <c r="O40" s="100">
        <f t="shared" si="0"/>
        <v>11.428571428571429</v>
      </c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66">
        <v>96</v>
      </c>
      <c r="E41" s="67">
        <v>1.0416666666666667</v>
      </c>
      <c r="F41" s="67">
        <v>57.291666666666664</v>
      </c>
      <c r="G41" s="67">
        <v>30.208333333333332</v>
      </c>
      <c r="H41" s="67">
        <v>11.458333333333334</v>
      </c>
      <c r="I41" s="35">
        <f t="shared" si="7"/>
        <v>3.5208333333333339</v>
      </c>
      <c r="J41" s="8"/>
      <c r="K41" s="97">
        <f t="shared" si="1"/>
        <v>96</v>
      </c>
      <c r="L41" s="98">
        <f t="shared" si="2"/>
        <v>40</v>
      </c>
      <c r="M41" s="99">
        <f t="shared" si="3"/>
        <v>41.666666666666664</v>
      </c>
      <c r="N41" s="114">
        <f t="shared" si="4"/>
        <v>1</v>
      </c>
      <c r="O41" s="100">
        <f t="shared" si="0"/>
        <v>1.0416666666666667</v>
      </c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66">
        <v>77</v>
      </c>
      <c r="E42" s="67">
        <v>7.7922077922077921</v>
      </c>
      <c r="F42" s="67">
        <v>35.064935064935064</v>
      </c>
      <c r="G42" s="67">
        <v>38.961038961038959</v>
      </c>
      <c r="H42" s="67">
        <v>18.181818181818183</v>
      </c>
      <c r="I42" s="35">
        <f t="shared" si="7"/>
        <v>3.6753246753246755</v>
      </c>
      <c r="J42" s="8"/>
      <c r="K42" s="97">
        <f t="shared" si="1"/>
        <v>77</v>
      </c>
      <c r="L42" s="98">
        <f t="shared" si="2"/>
        <v>44</v>
      </c>
      <c r="M42" s="99">
        <f t="shared" si="3"/>
        <v>57.142857142857139</v>
      </c>
      <c r="N42" s="114">
        <f t="shared" si="4"/>
        <v>6</v>
      </c>
      <c r="O42" s="100">
        <f t="shared" si="0"/>
        <v>7.7922077922077921</v>
      </c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66">
        <v>54</v>
      </c>
      <c r="E43" s="67">
        <v>29.62962962962963</v>
      </c>
      <c r="F43" s="67">
        <v>44.444444444444443</v>
      </c>
      <c r="G43" s="67">
        <v>18.518518518518519</v>
      </c>
      <c r="H43" s="67">
        <v>7.4074074074074074</v>
      </c>
      <c r="I43" s="35">
        <f t="shared" si="7"/>
        <v>3.0370370370370368</v>
      </c>
      <c r="J43" s="8"/>
      <c r="K43" s="97">
        <f t="shared" si="1"/>
        <v>54</v>
      </c>
      <c r="L43" s="98">
        <f t="shared" si="2"/>
        <v>14</v>
      </c>
      <c r="M43" s="99">
        <f t="shared" si="3"/>
        <v>25.925925925925927</v>
      </c>
      <c r="N43" s="114">
        <f t="shared" si="4"/>
        <v>16</v>
      </c>
      <c r="O43" s="100">
        <f t="shared" si="0"/>
        <v>29.62962962962963</v>
      </c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66">
        <v>40</v>
      </c>
      <c r="E44" s="67">
        <v>10</v>
      </c>
      <c r="F44" s="67">
        <v>42.5</v>
      </c>
      <c r="G44" s="67">
        <v>32.5</v>
      </c>
      <c r="H44" s="67">
        <v>15</v>
      </c>
      <c r="I44" s="35">
        <f t="shared" si="7"/>
        <v>3.5249999999999999</v>
      </c>
      <c r="J44" s="8"/>
      <c r="K44" s="97">
        <f t="shared" si="1"/>
        <v>40</v>
      </c>
      <c r="L44" s="98">
        <f t="shared" si="2"/>
        <v>19</v>
      </c>
      <c r="M44" s="99">
        <f t="shared" si="3"/>
        <v>47.5</v>
      </c>
      <c r="N44" s="114">
        <f t="shared" si="4"/>
        <v>4</v>
      </c>
      <c r="O44" s="100">
        <f t="shared" si="0"/>
        <v>10</v>
      </c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66">
        <v>51</v>
      </c>
      <c r="E45" s="67">
        <v>17.647058823529413</v>
      </c>
      <c r="F45" s="67">
        <v>45.098039215686278</v>
      </c>
      <c r="G45" s="67">
        <v>33.333333333333336</v>
      </c>
      <c r="H45" s="67">
        <v>3.9215686274509802</v>
      </c>
      <c r="I45" s="35">
        <f t="shared" si="7"/>
        <v>3.2352941176470598</v>
      </c>
      <c r="J45" s="8"/>
      <c r="K45" s="97">
        <f t="shared" si="1"/>
        <v>51</v>
      </c>
      <c r="L45" s="98">
        <f t="shared" si="2"/>
        <v>19.000000000000004</v>
      </c>
      <c r="M45" s="99">
        <f t="shared" si="3"/>
        <v>37.254901960784316</v>
      </c>
      <c r="N45" s="114">
        <f t="shared" si="4"/>
        <v>9.0000000000000018</v>
      </c>
      <c r="O45" s="100">
        <f t="shared" si="0"/>
        <v>17.647058823529413</v>
      </c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66">
        <v>109</v>
      </c>
      <c r="E46" s="67">
        <v>3.669724770642202</v>
      </c>
      <c r="F46" s="67">
        <v>43.11926605504587</v>
      </c>
      <c r="G46" s="67">
        <v>41.284403669724767</v>
      </c>
      <c r="H46" s="67">
        <v>11.926605504587156</v>
      </c>
      <c r="I46" s="35">
        <f t="shared" si="7"/>
        <v>3.6146788990825689</v>
      </c>
      <c r="J46" s="8"/>
      <c r="K46" s="97">
        <f t="shared" si="1"/>
        <v>109</v>
      </c>
      <c r="L46" s="98">
        <f t="shared" si="2"/>
        <v>58</v>
      </c>
      <c r="M46" s="99">
        <f t="shared" si="3"/>
        <v>53.211009174311926</v>
      </c>
      <c r="N46" s="98">
        <f t="shared" si="4"/>
        <v>4</v>
      </c>
      <c r="O46" s="100">
        <f t="shared" si="0"/>
        <v>3.669724770642202</v>
      </c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68">
        <v>120</v>
      </c>
      <c r="E47" s="68">
        <v>6.666666666666667</v>
      </c>
      <c r="F47" s="68">
        <v>48.333333333333336</v>
      </c>
      <c r="G47" s="68">
        <v>30</v>
      </c>
      <c r="H47" s="69">
        <v>15</v>
      </c>
      <c r="I47" s="35">
        <f t="shared" si="7"/>
        <v>3.5333333333333337</v>
      </c>
      <c r="J47" s="8"/>
      <c r="K47" s="101">
        <f t="shared" si="1"/>
        <v>120</v>
      </c>
      <c r="L47" s="102">
        <f t="shared" si="2"/>
        <v>54</v>
      </c>
      <c r="M47" s="103">
        <f t="shared" si="3"/>
        <v>45</v>
      </c>
      <c r="N47" s="102">
        <f t="shared" si="4"/>
        <v>8</v>
      </c>
      <c r="O47" s="104">
        <f t="shared" si="0"/>
        <v>6.666666666666667</v>
      </c>
    </row>
    <row r="48" spans="1:15" s="1" customFormat="1" ht="15" customHeight="1" thickBot="1" x14ac:dyDescent="0.3">
      <c r="A48" s="28"/>
      <c r="B48" s="51"/>
      <c r="C48" s="32" t="s">
        <v>100</v>
      </c>
      <c r="D48" s="169">
        <v>1426</v>
      </c>
      <c r="E48" s="30">
        <v>4.1223796258866283</v>
      </c>
      <c r="F48" s="65">
        <v>45.041748670474632</v>
      </c>
      <c r="G48" s="30">
        <v>32.959141404147175</v>
      </c>
      <c r="H48" s="30">
        <v>17.87673029949157</v>
      </c>
      <c r="I48" s="64">
        <f t="shared" ref="I48" si="8">AVERAGE(I49:I67)</f>
        <v>3.6459022237724361</v>
      </c>
      <c r="J48" s="8"/>
      <c r="K48" s="110">
        <f t="shared" si="1"/>
        <v>1426</v>
      </c>
      <c r="L48" s="111">
        <f>SUM(L49:L67)</f>
        <v>804</v>
      </c>
      <c r="M48" s="112">
        <f t="shared" si="3"/>
        <v>50.835871703638745</v>
      </c>
      <c r="N48" s="111">
        <f>SUM(N49:N67)</f>
        <v>41</v>
      </c>
      <c r="O48" s="113">
        <f t="shared" si="0"/>
        <v>4.1223796258866283</v>
      </c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70">
        <v>207</v>
      </c>
      <c r="E49" s="66">
        <v>0.96618357487922701</v>
      </c>
      <c r="F49" s="66">
        <v>33.816425120772948</v>
      </c>
      <c r="G49" s="66">
        <v>42.028985507246375</v>
      </c>
      <c r="H49" s="66">
        <v>23.188405797101449</v>
      </c>
      <c r="I49" s="58">
        <f t="shared" ref="I49:I67" si="9">(E49*2+F49*3+G49*4+H49*5)/100</f>
        <v>3.8743961352657004</v>
      </c>
      <c r="J49" s="8"/>
      <c r="K49" s="93">
        <f t="shared" si="1"/>
        <v>207</v>
      </c>
      <c r="L49" s="94">
        <f t="shared" si="2"/>
        <v>135</v>
      </c>
      <c r="M49" s="95">
        <f t="shared" si="3"/>
        <v>65.217391304347828</v>
      </c>
      <c r="N49" s="94">
        <f t="shared" si="4"/>
        <v>2</v>
      </c>
      <c r="O49" s="96">
        <f t="shared" si="0"/>
        <v>0.96618357487922701</v>
      </c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66">
        <v>49</v>
      </c>
      <c r="E50" s="67"/>
      <c r="F50" s="67">
        <v>24.489795918367346</v>
      </c>
      <c r="G50" s="67">
        <v>28.571428571428573</v>
      </c>
      <c r="H50" s="67">
        <v>46.938775510204081</v>
      </c>
      <c r="I50" s="35">
        <f t="shared" si="9"/>
        <v>4.2244897959183678</v>
      </c>
      <c r="J50" s="8"/>
      <c r="K50" s="97">
        <f t="shared" si="1"/>
        <v>49</v>
      </c>
      <c r="L50" s="98">
        <f t="shared" si="2"/>
        <v>37</v>
      </c>
      <c r="M50" s="99">
        <f t="shared" si="3"/>
        <v>75.510204081632651</v>
      </c>
      <c r="N50" s="98">
        <f t="shared" si="4"/>
        <v>0</v>
      </c>
      <c r="O50" s="100">
        <f t="shared" si="0"/>
        <v>0</v>
      </c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66">
        <v>151</v>
      </c>
      <c r="E51" s="67"/>
      <c r="F51" s="67">
        <v>21.85430463576159</v>
      </c>
      <c r="G51" s="67">
        <v>44.370860927152314</v>
      </c>
      <c r="H51" s="67">
        <v>33.774834437086092</v>
      </c>
      <c r="I51" s="35">
        <f t="shared" si="9"/>
        <v>4.1192052980132452</v>
      </c>
      <c r="J51" s="8"/>
      <c r="K51" s="97">
        <f t="shared" si="1"/>
        <v>151</v>
      </c>
      <c r="L51" s="98">
        <f t="shared" si="2"/>
        <v>118</v>
      </c>
      <c r="M51" s="99">
        <f t="shared" si="3"/>
        <v>78.145695364238406</v>
      </c>
      <c r="N51" s="98">
        <f t="shared" si="4"/>
        <v>0</v>
      </c>
      <c r="O51" s="100">
        <f t="shared" si="0"/>
        <v>0</v>
      </c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66">
        <v>156</v>
      </c>
      <c r="E52" s="67">
        <v>3.8461538461538463</v>
      </c>
      <c r="F52" s="67">
        <v>38.46153846153846</v>
      </c>
      <c r="G52" s="67">
        <v>39.102564102564102</v>
      </c>
      <c r="H52" s="67">
        <v>18.589743589743591</v>
      </c>
      <c r="I52" s="35">
        <f t="shared" si="9"/>
        <v>3.7243589743589745</v>
      </c>
      <c r="J52" s="8"/>
      <c r="K52" s="97">
        <f t="shared" si="1"/>
        <v>156</v>
      </c>
      <c r="L52" s="98">
        <f t="shared" si="2"/>
        <v>90</v>
      </c>
      <c r="M52" s="99">
        <f t="shared" si="3"/>
        <v>57.692307692307693</v>
      </c>
      <c r="N52" s="98">
        <f t="shared" si="4"/>
        <v>6</v>
      </c>
      <c r="O52" s="100">
        <f t="shared" si="0"/>
        <v>3.8461538461538463</v>
      </c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66">
        <v>97</v>
      </c>
      <c r="E53" s="67">
        <v>1.0309278350515463</v>
      </c>
      <c r="F53" s="67">
        <v>38.144329896907216</v>
      </c>
      <c r="G53" s="67">
        <v>41.237113402061858</v>
      </c>
      <c r="H53" s="67">
        <v>19.587628865979383</v>
      </c>
      <c r="I53" s="35">
        <f t="shared" si="9"/>
        <v>3.793814432989691</v>
      </c>
      <c r="J53" s="8"/>
      <c r="K53" s="97">
        <f t="shared" si="1"/>
        <v>97</v>
      </c>
      <c r="L53" s="98">
        <f t="shared" si="2"/>
        <v>59</v>
      </c>
      <c r="M53" s="99">
        <f t="shared" si="3"/>
        <v>60.824742268041241</v>
      </c>
      <c r="N53" s="98">
        <f t="shared" si="4"/>
        <v>0.99999999999999989</v>
      </c>
      <c r="O53" s="100">
        <f t="shared" si="0"/>
        <v>1.0309278350515463</v>
      </c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66">
        <v>95</v>
      </c>
      <c r="E54" s="67"/>
      <c r="F54" s="67">
        <v>36.842105263157897</v>
      </c>
      <c r="G54" s="67">
        <v>30.526315789473685</v>
      </c>
      <c r="H54" s="67">
        <v>32.631578947368418</v>
      </c>
      <c r="I54" s="35">
        <f t="shared" si="9"/>
        <v>3.9578947368421051</v>
      </c>
      <c r="J54" s="8"/>
      <c r="K54" s="97">
        <f t="shared" si="1"/>
        <v>95</v>
      </c>
      <c r="L54" s="98">
        <f t="shared" si="2"/>
        <v>60</v>
      </c>
      <c r="M54" s="99">
        <f t="shared" si="3"/>
        <v>63.157894736842103</v>
      </c>
      <c r="N54" s="98">
        <f t="shared" si="4"/>
        <v>0</v>
      </c>
      <c r="O54" s="100">
        <f t="shared" si="0"/>
        <v>0</v>
      </c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66">
        <v>13</v>
      </c>
      <c r="E55" s="67"/>
      <c r="F55" s="67">
        <v>15.384615384615385</v>
      </c>
      <c r="G55" s="67">
        <v>46.153846153846153</v>
      </c>
      <c r="H55" s="67">
        <v>38.46153846153846</v>
      </c>
      <c r="I55" s="35">
        <f t="shared" si="9"/>
        <v>4.2307692307692308</v>
      </c>
      <c r="J55" s="8"/>
      <c r="K55" s="97">
        <f t="shared" si="1"/>
        <v>13</v>
      </c>
      <c r="L55" s="98">
        <f t="shared" si="2"/>
        <v>11</v>
      </c>
      <c r="M55" s="99">
        <f t="shared" si="3"/>
        <v>84.615384615384613</v>
      </c>
      <c r="N55" s="98">
        <f t="shared" si="4"/>
        <v>0</v>
      </c>
      <c r="O55" s="100">
        <f t="shared" si="0"/>
        <v>0</v>
      </c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66">
        <v>79</v>
      </c>
      <c r="E56" s="67"/>
      <c r="F56" s="67">
        <v>44.303797468354432</v>
      </c>
      <c r="G56" s="67">
        <v>34.177215189873415</v>
      </c>
      <c r="H56" s="67">
        <v>21.518987341772153</v>
      </c>
      <c r="I56" s="35">
        <f t="shared" si="9"/>
        <v>3.7721518987341773</v>
      </c>
      <c r="J56" s="8"/>
      <c r="K56" s="97">
        <f t="shared" si="1"/>
        <v>79</v>
      </c>
      <c r="L56" s="98">
        <f t="shared" si="2"/>
        <v>44</v>
      </c>
      <c r="M56" s="99">
        <f t="shared" si="3"/>
        <v>55.696202531645568</v>
      </c>
      <c r="N56" s="98">
        <f t="shared" si="4"/>
        <v>0</v>
      </c>
      <c r="O56" s="100">
        <f t="shared" si="0"/>
        <v>0</v>
      </c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66">
        <v>47</v>
      </c>
      <c r="E57" s="67">
        <v>10.638297872340425</v>
      </c>
      <c r="F57" s="67">
        <v>65.957446808510639</v>
      </c>
      <c r="G57" s="67">
        <v>19.148936170212767</v>
      </c>
      <c r="H57" s="67">
        <v>4.2553191489361701</v>
      </c>
      <c r="I57" s="35">
        <f t="shared" si="9"/>
        <v>3.1702127659574466</v>
      </c>
      <c r="J57" s="8"/>
      <c r="K57" s="97">
        <f t="shared" si="1"/>
        <v>47</v>
      </c>
      <c r="L57" s="98">
        <f t="shared" si="2"/>
        <v>11</v>
      </c>
      <c r="M57" s="99">
        <f t="shared" si="3"/>
        <v>23.404255319148938</v>
      </c>
      <c r="N57" s="114">
        <f t="shared" si="4"/>
        <v>5</v>
      </c>
      <c r="O57" s="100">
        <f t="shared" si="0"/>
        <v>10.638297872340425</v>
      </c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66">
        <v>24</v>
      </c>
      <c r="E58" s="67">
        <v>8.3333333333333339</v>
      </c>
      <c r="F58" s="67">
        <v>54.166666666666664</v>
      </c>
      <c r="G58" s="67">
        <v>37.5</v>
      </c>
      <c r="H58" s="67"/>
      <c r="I58" s="35">
        <f t="shared" si="9"/>
        <v>3.2916666666666661</v>
      </c>
      <c r="J58" s="8"/>
      <c r="K58" s="97">
        <f t="shared" si="1"/>
        <v>24</v>
      </c>
      <c r="L58" s="98">
        <f t="shared" si="2"/>
        <v>9</v>
      </c>
      <c r="M58" s="99">
        <f t="shared" si="3"/>
        <v>37.5</v>
      </c>
      <c r="N58" s="98">
        <f t="shared" si="4"/>
        <v>2</v>
      </c>
      <c r="O58" s="100">
        <f t="shared" si="0"/>
        <v>8.3333333333333339</v>
      </c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66">
        <v>48</v>
      </c>
      <c r="E59" s="67">
        <v>8.3333333333333339</v>
      </c>
      <c r="F59" s="67">
        <v>66.666666666666671</v>
      </c>
      <c r="G59" s="67">
        <v>20.833333333333332</v>
      </c>
      <c r="H59" s="67">
        <v>4.166666666666667</v>
      </c>
      <c r="I59" s="35">
        <f t="shared" si="9"/>
        <v>3.208333333333333</v>
      </c>
      <c r="J59" s="8"/>
      <c r="K59" s="97">
        <f t="shared" si="1"/>
        <v>48</v>
      </c>
      <c r="L59" s="98">
        <f t="shared" si="2"/>
        <v>12</v>
      </c>
      <c r="M59" s="99">
        <f t="shared" si="3"/>
        <v>25</v>
      </c>
      <c r="N59" s="98">
        <f t="shared" si="4"/>
        <v>4</v>
      </c>
      <c r="O59" s="100">
        <f t="shared" si="0"/>
        <v>8.3333333333333339</v>
      </c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66">
        <v>43</v>
      </c>
      <c r="E60" s="67">
        <v>9.3023255813953494</v>
      </c>
      <c r="F60" s="67">
        <v>58.139534883720927</v>
      </c>
      <c r="G60" s="67">
        <v>23.255813953488371</v>
      </c>
      <c r="H60" s="67">
        <v>9.3023255813953494</v>
      </c>
      <c r="I60" s="35">
        <f t="shared" si="9"/>
        <v>3.3255813953488369</v>
      </c>
      <c r="J60" s="8"/>
      <c r="K60" s="97">
        <f t="shared" si="1"/>
        <v>43</v>
      </c>
      <c r="L60" s="98">
        <f t="shared" si="2"/>
        <v>14</v>
      </c>
      <c r="M60" s="99">
        <f t="shared" si="3"/>
        <v>32.558139534883722</v>
      </c>
      <c r="N60" s="98">
        <f t="shared" si="4"/>
        <v>4</v>
      </c>
      <c r="O60" s="100">
        <f t="shared" si="0"/>
        <v>9.3023255813953494</v>
      </c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66">
        <v>80</v>
      </c>
      <c r="E61" s="67">
        <v>3.75</v>
      </c>
      <c r="F61" s="67">
        <v>52.5</v>
      </c>
      <c r="G61" s="67">
        <v>28.75</v>
      </c>
      <c r="H61" s="67">
        <v>15</v>
      </c>
      <c r="I61" s="35">
        <f t="shared" si="9"/>
        <v>3.55</v>
      </c>
      <c r="J61" s="8"/>
      <c r="K61" s="97">
        <f t="shared" si="1"/>
        <v>80</v>
      </c>
      <c r="L61" s="98">
        <f t="shared" si="2"/>
        <v>35</v>
      </c>
      <c r="M61" s="99">
        <f t="shared" si="3"/>
        <v>43.75</v>
      </c>
      <c r="N61" s="98">
        <f t="shared" si="4"/>
        <v>3</v>
      </c>
      <c r="O61" s="100">
        <f t="shared" si="0"/>
        <v>3.75</v>
      </c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66">
        <v>12</v>
      </c>
      <c r="E62" s="67">
        <v>8.3333333333333339</v>
      </c>
      <c r="F62" s="67">
        <v>75</v>
      </c>
      <c r="G62" s="67">
        <v>8.3333333333333339</v>
      </c>
      <c r="H62" s="67">
        <v>8.3333333333333339</v>
      </c>
      <c r="I62" s="35">
        <f t="shared" si="9"/>
        <v>3.166666666666667</v>
      </c>
      <c r="J62" s="8"/>
      <c r="K62" s="97">
        <f t="shared" si="1"/>
        <v>12</v>
      </c>
      <c r="L62" s="98">
        <f t="shared" si="2"/>
        <v>2</v>
      </c>
      <c r="M62" s="99">
        <f t="shared" si="3"/>
        <v>16.666666666666668</v>
      </c>
      <c r="N62" s="98">
        <f t="shared" si="4"/>
        <v>1</v>
      </c>
      <c r="O62" s="100">
        <f t="shared" si="0"/>
        <v>8.3333333333333339</v>
      </c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66">
        <v>62</v>
      </c>
      <c r="E63" s="67">
        <v>1.6129032258064515</v>
      </c>
      <c r="F63" s="67">
        <v>50</v>
      </c>
      <c r="G63" s="67">
        <v>37.096774193548384</v>
      </c>
      <c r="H63" s="67">
        <v>11.290322580645162</v>
      </c>
      <c r="I63" s="35">
        <f t="shared" si="9"/>
        <v>3.5806451612903225</v>
      </c>
      <c r="J63" s="8"/>
      <c r="K63" s="97">
        <f t="shared" si="1"/>
        <v>62</v>
      </c>
      <c r="L63" s="98">
        <f t="shared" si="2"/>
        <v>29.999999999999996</v>
      </c>
      <c r="M63" s="99">
        <f t="shared" si="3"/>
        <v>48.387096774193544</v>
      </c>
      <c r="N63" s="98">
        <f t="shared" si="4"/>
        <v>1</v>
      </c>
      <c r="O63" s="100">
        <f t="shared" si="0"/>
        <v>1.6129032258064515</v>
      </c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66">
        <v>53</v>
      </c>
      <c r="E64" s="67">
        <v>13.20754716981132</v>
      </c>
      <c r="F64" s="67">
        <v>60.377358490566039</v>
      </c>
      <c r="G64" s="67">
        <v>22.641509433962263</v>
      </c>
      <c r="H64" s="67">
        <v>3.7735849056603774</v>
      </c>
      <c r="I64" s="35">
        <f t="shared" si="9"/>
        <v>3.1698113207547167</v>
      </c>
      <c r="J64" s="8"/>
      <c r="K64" s="97">
        <f t="shared" si="1"/>
        <v>53</v>
      </c>
      <c r="L64" s="98">
        <f t="shared" si="2"/>
        <v>14</v>
      </c>
      <c r="M64" s="99">
        <f t="shared" si="3"/>
        <v>26.415094339622641</v>
      </c>
      <c r="N64" s="98">
        <f t="shared" si="4"/>
        <v>7</v>
      </c>
      <c r="O64" s="100">
        <f t="shared" si="0"/>
        <v>13.20754716981132</v>
      </c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66">
        <v>50</v>
      </c>
      <c r="E65" s="67">
        <v>8</v>
      </c>
      <c r="F65" s="67">
        <v>52</v>
      </c>
      <c r="G65" s="67">
        <v>32</v>
      </c>
      <c r="H65" s="67">
        <v>8</v>
      </c>
      <c r="I65" s="35">
        <f t="shared" si="9"/>
        <v>3.4</v>
      </c>
      <c r="J65" s="8"/>
      <c r="K65" s="97">
        <f t="shared" si="1"/>
        <v>50</v>
      </c>
      <c r="L65" s="98">
        <f t="shared" si="2"/>
        <v>20</v>
      </c>
      <c r="M65" s="99">
        <f t="shared" si="3"/>
        <v>40</v>
      </c>
      <c r="N65" s="114">
        <f t="shared" si="4"/>
        <v>4</v>
      </c>
      <c r="O65" s="100">
        <f t="shared" si="0"/>
        <v>8</v>
      </c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66">
        <v>103</v>
      </c>
      <c r="E66" s="67">
        <v>0.970873786407767</v>
      </c>
      <c r="F66" s="67">
        <v>37.864077669902912</v>
      </c>
      <c r="G66" s="67">
        <v>37.864077669902912</v>
      </c>
      <c r="H66" s="70">
        <v>23.300970873786408</v>
      </c>
      <c r="I66" s="35">
        <f t="shared" si="9"/>
        <v>3.8349514563106792</v>
      </c>
      <c r="J66" s="8"/>
      <c r="K66" s="97">
        <f t="shared" si="1"/>
        <v>103</v>
      </c>
      <c r="L66" s="98">
        <f t="shared" si="2"/>
        <v>63</v>
      </c>
      <c r="M66" s="99">
        <f t="shared" si="3"/>
        <v>61.165048543689323</v>
      </c>
      <c r="N66" s="98">
        <f t="shared" si="4"/>
        <v>1</v>
      </c>
      <c r="O66" s="100">
        <f t="shared" si="0"/>
        <v>0.970873786407767</v>
      </c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68">
        <v>57</v>
      </c>
      <c r="E67" s="68"/>
      <c r="F67" s="68">
        <v>29.82456140350877</v>
      </c>
      <c r="G67" s="68">
        <v>52.631578947368418</v>
      </c>
      <c r="H67" s="69">
        <v>17.543859649122808</v>
      </c>
      <c r="I67" s="57">
        <f t="shared" si="9"/>
        <v>3.8771929824561404</v>
      </c>
      <c r="J67" s="8"/>
      <c r="K67" s="101">
        <f t="shared" si="1"/>
        <v>57</v>
      </c>
      <c r="L67" s="102">
        <f t="shared" si="2"/>
        <v>40.000000000000007</v>
      </c>
      <c r="M67" s="103">
        <f t="shared" si="3"/>
        <v>70.175438596491233</v>
      </c>
      <c r="N67" s="102">
        <f t="shared" si="4"/>
        <v>0</v>
      </c>
      <c r="O67" s="104">
        <f t="shared" si="0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69">
        <v>1157</v>
      </c>
      <c r="E68" s="30">
        <v>4.8832513948550362</v>
      </c>
      <c r="F68" s="30">
        <v>39.19127657137777</v>
      </c>
      <c r="G68" s="30">
        <v>38.322903084316529</v>
      </c>
      <c r="H68" s="30">
        <v>17.602568949450664</v>
      </c>
      <c r="I68" s="31">
        <f>AVERAGE(I69:I82)</f>
        <v>3.6864478958836289</v>
      </c>
      <c r="J68" s="8"/>
      <c r="K68" s="110">
        <f t="shared" si="1"/>
        <v>1157</v>
      </c>
      <c r="L68" s="111">
        <f>SUM(L69:L82)</f>
        <v>678</v>
      </c>
      <c r="M68" s="112">
        <f t="shared" si="3"/>
        <v>55.925472033767193</v>
      </c>
      <c r="N68" s="111">
        <f>SUM(N69:N82)</f>
        <v>44</v>
      </c>
      <c r="O68" s="113">
        <f t="shared" si="0"/>
        <v>4.8832513948550362</v>
      </c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70">
        <v>74</v>
      </c>
      <c r="E69" s="66"/>
      <c r="F69" s="66">
        <v>32.432432432432435</v>
      </c>
      <c r="G69" s="66">
        <v>44.594594594594597</v>
      </c>
      <c r="H69" s="66">
        <v>22.972972972972972</v>
      </c>
      <c r="I69" s="58">
        <v>3.9054054054054053</v>
      </c>
      <c r="J69" s="8"/>
      <c r="K69" s="93">
        <f t="shared" si="1"/>
        <v>74</v>
      </c>
      <c r="L69" s="94">
        <f t="shared" si="2"/>
        <v>50</v>
      </c>
      <c r="M69" s="95">
        <f t="shared" ref="M69:M124" si="10">G69+H69</f>
        <v>67.567567567567565</v>
      </c>
      <c r="N69" s="94">
        <f t="shared" si="4"/>
        <v>0</v>
      </c>
      <c r="O69" s="96">
        <f t="shared" ref="O69:O124" si="11">E69</f>
        <v>0</v>
      </c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66">
        <v>88</v>
      </c>
      <c r="E70" s="67">
        <v>1.1363636363636365</v>
      </c>
      <c r="F70" s="67">
        <v>29.545454545454547</v>
      </c>
      <c r="G70" s="67">
        <v>50</v>
      </c>
      <c r="H70" s="67">
        <v>19.318181818181817</v>
      </c>
      <c r="I70" s="35">
        <v>3.8749999999999996</v>
      </c>
      <c r="J70" s="8"/>
      <c r="K70" s="97">
        <f t="shared" ref="K70:K124" si="12">D70</f>
        <v>88</v>
      </c>
      <c r="L70" s="98">
        <f t="shared" ref="L70:L124" si="13">M70*K70/100</f>
        <v>61</v>
      </c>
      <c r="M70" s="99">
        <f t="shared" si="10"/>
        <v>69.318181818181813</v>
      </c>
      <c r="N70" s="98">
        <f t="shared" si="4"/>
        <v>1.0000000000000002</v>
      </c>
      <c r="O70" s="100">
        <f t="shared" si="11"/>
        <v>1.1363636363636365</v>
      </c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66">
        <v>126</v>
      </c>
      <c r="E71" s="67"/>
      <c r="F71" s="67">
        <v>31.746031746031747</v>
      </c>
      <c r="G71" s="67">
        <v>46.825396825396822</v>
      </c>
      <c r="H71" s="67">
        <v>21.428571428571427</v>
      </c>
      <c r="I71" s="35">
        <v>3.8968253968253963</v>
      </c>
      <c r="J71" s="8"/>
      <c r="K71" s="97">
        <f t="shared" si="12"/>
        <v>126</v>
      </c>
      <c r="L71" s="98">
        <f t="shared" si="13"/>
        <v>86</v>
      </c>
      <c r="M71" s="99">
        <f t="shared" si="10"/>
        <v>68.253968253968253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66">
        <v>54</v>
      </c>
      <c r="E72" s="67">
        <v>3.7037037037037037</v>
      </c>
      <c r="F72" s="67">
        <v>46.296296296296298</v>
      </c>
      <c r="G72" s="67">
        <v>42.592592592592595</v>
      </c>
      <c r="H72" s="67">
        <v>7.4074074074074074</v>
      </c>
      <c r="I72" s="35">
        <v>3.5370370370370368</v>
      </c>
      <c r="J72" s="8"/>
      <c r="K72" s="97">
        <f t="shared" si="12"/>
        <v>54</v>
      </c>
      <c r="L72" s="98">
        <f t="shared" si="13"/>
        <v>27</v>
      </c>
      <c r="M72" s="99">
        <f t="shared" si="10"/>
        <v>50</v>
      </c>
      <c r="N72" s="98">
        <f t="shared" si="14"/>
        <v>2</v>
      </c>
      <c r="O72" s="100">
        <f t="shared" si="11"/>
        <v>3.7037037037037037</v>
      </c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66">
        <v>72</v>
      </c>
      <c r="E73" s="67"/>
      <c r="F73" s="67">
        <v>31.944444444444443</v>
      </c>
      <c r="G73" s="67">
        <v>45.833333333333336</v>
      </c>
      <c r="H73" s="67">
        <v>22.222222222222221</v>
      </c>
      <c r="I73" s="35">
        <v>3.9027777777777781</v>
      </c>
      <c r="J73" s="8"/>
      <c r="K73" s="97">
        <f t="shared" si="12"/>
        <v>72</v>
      </c>
      <c r="L73" s="98">
        <f t="shared" si="13"/>
        <v>49</v>
      </c>
      <c r="M73" s="99">
        <f t="shared" si="10"/>
        <v>68.055555555555557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66">
        <v>60</v>
      </c>
      <c r="E74" s="67">
        <v>21.666666666666668</v>
      </c>
      <c r="F74" s="67">
        <v>50</v>
      </c>
      <c r="G74" s="67">
        <v>25</v>
      </c>
      <c r="H74" s="67">
        <v>3.3333333333333335</v>
      </c>
      <c r="I74" s="35">
        <v>3.1000000000000005</v>
      </c>
      <c r="J74" s="8"/>
      <c r="K74" s="97">
        <f t="shared" si="12"/>
        <v>60</v>
      </c>
      <c r="L74" s="98">
        <f t="shared" si="13"/>
        <v>17</v>
      </c>
      <c r="M74" s="99">
        <f t="shared" si="10"/>
        <v>28.333333333333332</v>
      </c>
      <c r="N74" s="98">
        <f t="shared" si="14"/>
        <v>13</v>
      </c>
      <c r="O74" s="100">
        <f t="shared" si="11"/>
        <v>21.666666666666668</v>
      </c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66">
        <v>69</v>
      </c>
      <c r="E75" s="67">
        <v>4.3478260869565215</v>
      </c>
      <c r="F75" s="67">
        <v>40.579710144927539</v>
      </c>
      <c r="G75" s="67">
        <v>30.434782608695652</v>
      </c>
      <c r="H75" s="67">
        <v>24.637681159420289</v>
      </c>
      <c r="I75" s="35">
        <v>3.7536231884057969</v>
      </c>
      <c r="J75" s="8"/>
      <c r="K75" s="97">
        <f t="shared" si="12"/>
        <v>69</v>
      </c>
      <c r="L75" s="98">
        <f t="shared" si="13"/>
        <v>37.999999999999993</v>
      </c>
      <c r="M75" s="99">
        <f t="shared" si="10"/>
        <v>55.072463768115938</v>
      </c>
      <c r="N75" s="98">
        <f t="shared" si="14"/>
        <v>3</v>
      </c>
      <c r="O75" s="100">
        <f t="shared" si="11"/>
        <v>4.3478260869565215</v>
      </c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66">
        <v>102</v>
      </c>
      <c r="E76" s="67">
        <v>2.9411764705882355</v>
      </c>
      <c r="F76" s="67">
        <v>27.450980392156861</v>
      </c>
      <c r="G76" s="67">
        <v>46.078431372549019</v>
      </c>
      <c r="H76" s="67">
        <v>23.529411764705884</v>
      </c>
      <c r="I76" s="35">
        <v>3.901960784313725</v>
      </c>
      <c r="J76" s="8"/>
      <c r="K76" s="97">
        <f t="shared" si="12"/>
        <v>102</v>
      </c>
      <c r="L76" s="98">
        <f t="shared" si="13"/>
        <v>71</v>
      </c>
      <c r="M76" s="99">
        <f t="shared" si="10"/>
        <v>69.607843137254903</v>
      </c>
      <c r="N76" s="98">
        <f t="shared" si="14"/>
        <v>3</v>
      </c>
      <c r="O76" s="100">
        <f t="shared" si="11"/>
        <v>2.9411764705882355</v>
      </c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66">
        <v>69</v>
      </c>
      <c r="E77" s="67">
        <v>17.391304347826086</v>
      </c>
      <c r="F77" s="67">
        <v>52.173913043478258</v>
      </c>
      <c r="G77" s="67">
        <v>24.637681159420289</v>
      </c>
      <c r="H77" s="67">
        <v>5.7971014492753623</v>
      </c>
      <c r="I77" s="35">
        <v>3.1884057971014492</v>
      </c>
      <c r="J77" s="8"/>
      <c r="K77" s="97">
        <f t="shared" si="12"/>
        <v>69</v>
      </c>
      <c r="L77" s="98">
        <f t="shared" si="13"/>
        <v>21</v>
      </c>
      <c r="M77" s="99">
        <f t="shared" si="10"/>
        <v>30.434782608695652</v>
      </c>
      <c r="N77" s="98">
        <f t="shared" si="14"/>
        <v>12</v>
      </c>
      <c r="O77" s="100">
        <f t="shared" si="11"/>
        <v>17.391304347826086</v>
      </c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66">
        <v>182</v>
      </c>
      <c r="E78" s="67">
        <v>1.6483516483516483</v>
      </c>
      <c r="F78" s="67">
        <v>25.824175824175825</v>
      </c>
      <c r="G78" s="67">
        <v>43.956043956043956</v>
      </c>
      <c r="H78" s="67">
        <v>28.571428571428573</v>
      </c>
      <c r="I78" s="35">
        <v>3.994505494505495</v>
      </c>
      <c r="J78" s="8"/>
      <c r="K78" s="97">
        <f t="shared" si="12"/>
        <v>182</v>
      </c>
      <c r="L78" s="98">
        <f t="shared" si="13"/>
        <v>132</v>
      </c>
      <c r="M78" s="99">
        <f t="shared" si="10"/>
        <v>72.527472527472526</v>
      </c>
      <c r="N78" s="98">
        <f t="shared" si="14"/>
        <v>3</v>
      </c>
      <c r="O78" s="100">
        <f t="shared" si="11"/>
        <v>1.6483516483516483</v>
      </c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66">
        <v>107</v>
      </c>
      <c r="E79" s="67">
        <v>2.8037383177570092</v>
      </c>
      <c r="F79" s="67">
        <v>66.355140186915889</v>
      </c>
      <c r="G79" s="67">
        <v>28.037383177570092</v>
      </c>
      <c r="H79" s="67">
        <v>2.8037383177570092</v>
      </c>
      <c r="I79" s="35">
        <v>3.3084112149532712</v>
      </c>
      <c r="J79" s="8"/>
      <c r="K79" s="97">
        <f t="shared" si="12"/>
        <v>107</v>
      </c>
      <c r="L79" s="98">
        <f t="shared" si="13"/>
        <v>33</v>
      </c>
      <c r="M79" s="99">
        <f t="shared" si="10"/>
        <v>30.841121495327101</v>
      </c>
      <c r="N79" s="114">
        <f t="shared" si="14"/>
        <v>3</v>
      </c>
      <c r="O79" s="100">
        <f t="shared" si="11"/>
        <v>2.8037383177570092</v>
      </c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66">
        <v>51</v>
      </c>
      <c r="E80" s="67">
        <v>7.8431372549019605</v>
      </c>
      <c r="F80" s="67">
        <v>39.215686274509807</v>
      </c>
      <c r="G80" s="67">
        <v>31.372549019607842</v>
      </c>
      <c r="H80" s="67">
        <v>21.568627450980394</v>
      </c>
      <c r="I80" s="35">
        <v>3.6666666666666661</v>
      </c>
      <c r="J80" s="8"/>
      <c r="K80" s="97">
        <f t="shared" si="12"/>
        <v>51</v>
      </c>
      <c r="L80" s="98">
        <f t="shared" si="13"/>
        <v>27</v>
      </c>
      <c r="M80" s="99">
        <f t="shared" si="10"/>
        <v>52.941176470588232</v>
      </c>
      <c r="N80" s="98">
        <f t="shared" si="14"/>
        <v>4</v>
      </c>
      <c r="O80" s="100">
        <f t="shared" si="11"/>
        <v>7.8431372549019605</v>
      </c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71">
        <v>103</v>
      </c>
      <c r="E81" s="81"/>
      <c r="F81" s="81">
        <v>35.922330097087375</v>
      </c>
      <c r="G81" s="81">
        <v>38.834951456310677</v>
      </c>
      <c r="H81" s="82">
        <v>25.242718446601941</v>
      </c>
      <c r="I81" s="35">
        <v>3.8932038834951452</v>
      </c>
      <c r="J81" s="8"/>
      <c r="K81" s="97">
        <f t="shared" si="12"/>
        <v>103</v>
      </c>
      <c r="L81" s="98">
        <f t="shared" si="13"/>
        <v>66</v>
      </c>
      <c r="M81" s="99">
        <f t="shared" si="10"/>
        <v>64.077669902912618</v>
      </c>
      <c r="N81" s="98">
        <f t="shared" si="14"/>
        <v>0</v>
      </c>
      <c r="O81" s="100">
        <f t="shared" si="11"/>
        <v>0</v>
      </c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68"/>
      <c r="E82" s="68"/>
      <c r="F82" s="68"/>
      <c r="G82" s="68"/>
      <c r="H82" s="69"/>
      <c r="I82" s="35"/>
      <c r="J82" s="8"/>
      <c r="K82" s="101"/>
      <c r="L82" s="102"/>
      <c r="M82" s="103"/>
      <c r="N82" s="177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69">
        <v>3140</v>
      </c>
      <c r="E83" s="30">
        <v>5.6885457895776277</v>
      </c>
      <c r="F83" s="30">
        <v>47.074854526663707</v>
      </c>
      <c r="G83" s="30">
        <v>33.91697030386694</v>
      </c>
      <c r="H83" s="30">
        <v>13.319629379891717</v>
      </c>
      <c r="I83" s="31">
        <f t="shared" ref="I83" si="15">AVERAGE(I84:I114)</f>
        <v>3.548676832740727</v>
      </c>
      <c r="J83" s="8"/>
      <c r="K83" s="110">
        <f t="shared" si="12"/>
        <v>3140</v>
      </c>
      <c r="L83" s="111">
        <f>SUM(L84:L114)</f>
        <v>1602</v>
      </c>
      <c r="M83" s="112">
        <f t="shared" si="10"/>
        <v>47.236599683758655</v>
      </c>
      <c r="N83" s="111">
        <f>SUM(N84:N114)</f>
        <v>153</v>
      </c>
      <c r="O83" s="113">
        <f t="shared" si="11"/>
        <v>5.6885457895776277</v>
      </c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70">
        <v>77</v>
      </c>
      <c r="E84" s="66">
        <v>2.5974025974025974</v>
      </c>
      <c r="F84" s="66">
        <v>44.155844155844157</v>
      </c>
      <c r="G84" s="66">
        <v>37.662337662337663</v>
      </c>
      <c r="H84" s="66">
        <v>15.584415584415584</v>
      </c>
      <c r="I84" s="58">
        <f t="shared" ref="I84:I114" si="16">(E84*2+F84*3+G84*4+H84*5)/100</f>
        <v>3.6623376623376616</v>
      </c>
      <c r="J84" s="8"/>
      <c r="K84" s="93">
        <f t="shared" si="12"/>
        <v>77</v>
      </c>
      <c r="L84" s="94">
        <f t="shared" si="13"/>
        <v>41</v>
      </c>
      <c r="M84" s="95">
        <f t="shared" si="10"/>
        <v>53.246753246753244</v>
      </c>
      <c r="N84" s="94">
        <f t="shared" ref="N84:N114" si="17">O84*K84/100</f>
        <v>2</v>
      </c>
      <c r="O84" s="96">
        <f t="shared" si="11"/>
        <v>2.5974025974025974</v>
      </c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66">
        <v>43</v>
      </c>
      <c r="E85" s="67">
        <v>16.279069767441861</v>
      </c>
      <c r="F85" s="67">
        <v>74.418604651162795</v>
      </c>
      <c r="G85" s="67">
        <v>6.9767441860465116</v>
      </c>
      <c r="H85" s="67">
        <v>2.3255813953488373</v>
      </c>
      <c r="I85" s="35">
        <f t="shared" si="16"/>
        <v>2.9534883720930236</v>
      </c>
      <c r="J85" s="8"/>
      <c r="K85" s="97">
        <f t="shared" si="12"/>
        <v>43</v>
      </c>
      <c r="L85" s="98">
        <f t="shared" si="13"/>
        <v>4</v>
      </c>
      <c r="M85" s="99">
        <f t="shared" si="10"/>
        <v>9.3023255813953494</v>
      </c>
      <c r="N85" s="98">
        <f t="shared" si="17"/>
        <v>7</v>
      </c>
      <c r="O85" s="100">
        <f t="shared" si="11"/>
        <v>16.279069767441861</v>
      </c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66">
        <v>103</v>
      </c>
      <c r="E86" s="67">
        <v>5.825242718446602</v>
      </c>
      <c r="F86" s="67">
        <v>42.71844660194175</v>
      </c>
      <c r="G86" s="67">
        <v>39.805825242718448</v>
      </c>
      <c r="H86" s="67">
        <v>11.650485436893204</v>
      </c>
      <c r="I86" s="35">
        <f t="shared" si="16"/>
        <v>3.5728155339805823</v>
      </c>
      <c r="J86" s="8"/>
      <c r="K86" s="97">
        <f t="shared" si="12"/>
        <v>103</v>
      </c>
      <c r="L86" s="98">
        <f t="shared" si="13"/>
        <v>53</v>
      </c>
      <c r="M86" s="99">
        <f t="shared" si="10"/>
        <v>51.456310679611654</v>
      </c>
      <c r="N86" s="98">
        <f t="shared" si="17"/>
        <v>6</v>
      </c>
      <c r="O86" s="100">
        <f t="shared" si="11"/>
        <v>5.825242718446602</v>
      </c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66">
        <v>97</v>
      </c>
      <c r="E87" s="67">
        <v>1.0309278350515463</v>
      </c>
      <c r="F87" s="67">
        <v>38.144329896907216</v>
      </c>
      <c r="G87" s="67">
        <v>43.298969072164951</v>
      </c>
      <c r="H87" s="67">
        <v>17.52577319587629</v>
      </c>
      <c r="I87" s="35">
        <f t="shared" si="16"/>
        <v>3.7731958762886597</v>
      </c>
      <c r="J87" s="8"/>
      <c r="K87" s="97">
        <f t="shared" si="12"/>
        <v>97</v>
      </c>
      <c r="L87" s="98">
        <f t="shared" si="13"/>
        <v>59</v>
      </c>
      <c r="M87" s="99">
        <f t="shared" si="10"/>
        <v>60.824742268041241</v>
      </c>
      <c r="N87" s="98">
        <f t="shared" si="17"/>
        <v>0.99999999999999989</v>
      </c>
      <c r="O87" s="100">
        <f t="shared" si="11"/>
        <v>1.0309278350515463</v>
      </c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66">
        <v>111</v>
      </c>
      <c r="E88" s="67">
        <v>3.6036036036036037</v>
      </c>
      <c r="F88" s="67">
        <v>53.153153153153156</v>
      </c>
      <c r="G88" s="67">
        <v>32.432432432432435</v>
      </c>
      <c r="H88" s="67">
        <v>10.810810810810811</v>
      </c>
      <c r="I88" s="35">
        <f t="shared" si="16"/>
        <v>3.5045045045045047</v>
      </c>
      <c r="J88" s="8"/>
      <c r="K88" s="97">
        <f t="shared" si="12"/>
        <v>111</v>
      </c>
      <c r="L88" s="98">
        <f t="shared" si="13"/>
        <v>48</v>
      </c>
      <c r="M88" s="99">
        <f t="shared" si="10"/>
        <v>43.243243243243242</v>
      </c>
      <c r="N88" s="98">
        <f t="shared" si="17"/>
        <v>4</v>
      </c>
      <c r="O88" s="100">
        <f t="shared" si="11"/>
        <v>3.6036036036036037</v>
      </c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66">
        <v>144</v>
      </c>
      <c r="E89" s="67">
        <v>2.7777777777777777</v>
      </c>
      <c r="F89" s="67">
        <v>48.611111111111114</v>
      </c>
      <c r="G89" s="67">
        <v>33.333333333333336</v>
      </c>
      <c r="H89" s="67">
        <v>15.277777777777779</v>
      </c>
      <c r="I89" s="35">
        <f t="shared" si="16"/>
        <v>3.6111111111111107</v>
      </c>
      <c r="J89" s="8"/>
      <c r="K89" s="97">
        <f t="shared" si="12"/>
        <v>144</v>
      </c>
      <c r="L89" s="98">
        <f t="shared" si="13"/>
        <v>70</v>
      </c>
      <c r="M89" s="99">
        <f t="shared" si="10"/>
        <v>48.611111111111114</v>
      </c>
      <c r="N89" s="114">
        <f t="shared" si="17"/>
        <v>4</v>
      </c>
      <c r="O89" s="100">
        <f t="shared" si="11"/>
        <v>2.7777777777777777</v>
      </c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66">
        <v>42</v>
      </c>
      <c r="E90" s="67">
        <v>9.5238095238095237</v>
      </c>
      <c r="F90" s="67">
        <v>45.238095238095241</v>
      </c>
      <c r="G90" s="67">
        <v>33.333333333333336</v>
      </c>
      <c r="H90" s="67">
        <v>11.904761904761905</v>
      </c>
      <c r="I90" s="35">
        <f t="shared" si="16"/>
        <v>3.4761904761904758</v>
      </c>
      <c r="J90" s="8"/>
      <c r="K90" s="97">
        <f t="shared" si="12"/>
        <v>42</v>
      </c>
      <c r="L90" s="98">
        <f t="shared" si="13"/>
        <v>19</v>
      </c>
      <c r="M90" s="99">
        <f t="shared" si="10"/>
        <v>45.238095238095241</v>
      </c>
      <c r="N90" s="114">
        <f t="shared" si="17"/>
        <v>4</v>
      </c>
      <c r="O90" s="100">
        <f t="shared" si="11"/>
        <v>9.5238095238095237</v>
      </c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66">
        <v>27</v>
      </c>
      <c r="E91" s="67"/>
      <c r="F91" s="67">
        <v>55.555555555555557</v>
      </c>
      <c r="G91" s="67">
        <v>37.037037037037038</v>
      </c>
      <c r="H91" s="67">
        <v>7.4074074074074074</v>
      </c>
      <c r="I91" s="35">
        <f t="shared" si="16"/>
        <v>3.5185185185185186</v>
      </c>
      <c r="J91" s="8"/>
      <c r="K91" s="97">
        <f t="shared" si="12"/>
        <v>27</v>
      </c>
      <c r="L91" s="98">
        <f t="shared" si="13"/>
        <v>12</v>
      </c>
      <c r="M91" s="99">
        <f t="shared" si="10"/>
        <v>44.444444444444443</v>
      </c>
      <c r="N91" s="114">
        <f t="shared" si="17"/>
        <v>0</v>
      </c>
      <c r="O91" s="100">
        <f t="shared" si="11"/>
        <v>0</v>
      </c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66">
        <v>76</v>
      </c>
      <c r="E92" s="67">
        <v>7.8947368421052628</v>
      </c>
      <c r="F92" s="67">
        <v>47.368421052631582</v>
      </c>
      <c r="G92" s="67">
        <v>31.578947368421051</v>
      </c>
      <c r="H92" s="67">
        <v>13.157894736842104</v>
      </c>
      <c r="I92" s="35">
        <f t="shared" si="16"/>
        <v>3.5</v>
      </c>
      <c r="J92" s="8"/>
      <c r="K92" s="97">
        <f t="shared" si="12"/>
        <v>76</v>
      </c>
      <c r="L92" s="98">
        <f t="shared" si="13"/>
        <v>34</v>
      </c>
      <c r="M92" s="99">
        <f t="shared" si="10"/>
        <v>44.736842105263158</v>
      </c>
      <c r="N92" s="114">
        <f t="shared" si="17"/>
        <v>6</v>
      </c>
      <c r="O92" s="100">
        <f t="shared" si="11"/>
        <v>7.8947368421052628</v>
      </c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66">
        <v>40</v>
      </c>
      <c r="E93" s="67">
        <v>12.5</v>
      </c>
      <c r="F93" s="67">
        <v>65</v>
      </c>
      <c r="G93" s="67">
        <v>20</v>
      </c>
      <c r="H93" s="67">
        <v>2.5</v>
      </c>
      <c r="I93" s="35">
        <f t="shared" si="16"/>
        <v>3.125</v>
      </c>
      <c r="J93" s="8"/>
      <c r="K93" s="97">
        <f t="shared" si="12"/>
        <v>40</v>
      </c>
      <c r="L93" s="98">
        <f t="shared" si="13"/>
        <v>9</v>
      </c>
      <c r="M93" s="99">
        <f t="shared" si="10"/>
        <v>22.5</v>
      </c>
      <c r="N93" s="98">
        <f t="shared" si="17"/>
        <v>5</v>
      </c>
      <c r="O93" s="100">
        <f t="shared" si="11"/>
        <v>12.5</v>
      </c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66">
        <v>79</v>
      </c>
      <c r="E94" s="67">
        <v>5.0632911392405067</v>
      </c>
      <c r="F94" s="67">
        <v>53.164556962025316</v>
      </c>
      <c r="G94" s="67">
        <v>36.708860759493668</v>
      </c>
      <c r="H94" s="67">
        <v>5.0632911392405067</v>
      </c>
      <c r="I94" s="35">
        <f t="shared" si="16"/>
        <v>3.4177215189873413</v>
      </c>
      <c r="J94" s="8"/>
      <c r="K94" s="97">
        <f t="shared" si="12"/>
        <v>79</v>
      </c>
      <c r="L94" s="98">
        <f t="shared" si="13"/>
        <v>32.999999999999993</v>
      </c>
      <c r="M94" s="99">
        <f t="shared" si="10"/>
        <v>41.772151898734172</v>
      </c>
      <c r="N94" s="98">
        <f t="shared" si="17"/>
        <v>4</v>
      </c>
      <c r="O94" s="100">
        <f t="shared" si="11"/>
        <v>5.0632911392405067</v>
      </c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66">
        <v>75</v>
      </c>
      <c r="E95" s="67">
        <v>8</v>
      </c>
      <c r="F95" s="67">
        <v>46.666666666666664</v>
      </c>
      <c r="G95" s="67">
        <v>36</v>
      </c>
      <c r="H95" s="67">
        <v>9.3333333333333339</v>
      </c>
      <c r="I95" s="35">
        <f t="shared" si="16"/>
        <v>3.4666666666666668</v>
      </c>
      <c r="J95" s="8"/>
      <c r="K95" s="97">
        <f t="shared" si="12"/>
        <v>75</v>
      </c>
      <c r="L95" s="98">
        <f t="shared" si="13"/>
        <v>34</v>
      </c>
      <c r="M95" s="99">
        <f t="shared" si="10"/>
        <v>45.333333333333336</v>
      </c>
      <c r="N95" s="98">
        <f t="shared" si="17"/>
        <v>6</v>
      </c>
      <c r="O95" s="100">
        <f t="shared" si="11"/>
        <v>8</v>
      </c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66">
        <v>74</v>
      </c>
      <c r="E96" s="67">
        <v>4.0540540540540544</v>
      </c>
      <c r="F96" s="67">
        <v>50</v>
      </c>
      <c r="G96" s="67">
        <v>31.081081081081081</v>
      </c>
      <c r="H96" s="67">
        <v>14.864864864864865</v>
      </c>
      <c r="I96" s="35">
        <f t="shared" si="16"/>
        <v>3.5675675675675671</v>
      </c>
      <c r="J96" s="8"/>
      <c r="K96" s="97">
        <f t="shared" si="12"/>
        <v>74</v>
      </c>
      <c r="L96" s="98">
        <f t="shared" si="13"/>
        <v>34</v>
      </c>
      <c r="M96" s="99">
        <f t="shared" si="10"/>
        <v>45.945945945945944</v>
      </c>
      <c r="N96" s="98">
        <f t="shared" si="17"/>
        <v>3</v>
      </c>
      <c r="O96" s="100">
        <f t="shared" si="11"/>
        <v>4.0540540540540544</v>
      </c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66">
        <v>136</v>
      </c>
      <c r="E97" s="67">
        <v>8.0882352941176467</v>
      </c>
      <c r="F97" s="67">
        <v>50</v>
      </c>
      <c r="G97" s="67">
        <v>33.823529411764703</v>
      </c>
      <c r="H97" s="67">
        <v>8.0882352941176467</v>
      </c>
      <c r="I97" s="35">
        <f t="shared" si="16"/>
        <v>3.4191176470588238</v>
      </c>
      <c r="J97" s="8"/>
      <c r="K97" s="97">
        <f t="shared" si="12"/>
        <v>136</v>
      </c>
      <c r="L97" s="98">
        <f t="shared" si="13"/>
        <v>56.999999999999993</v>
      </c>
      <c r="M97" s="99">
        <f t="shared" si="10"/>
        <v>41.911764705882348</v>
      </c>
      <c r="N97" s="98">
        <f t="shared" si="17"/>
        <v>11</v>
      </c>
      <c r="O97" s="100">
        <f t="shared" si="11"/>
        <v>8.0882352941176467</v>
      </c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66">
        <v>105</v>
      </c>
      <c r="E98" s="67">
        <v>6.666666666666667</v>
      </c>
      <c r="F98" s="67">
        <v>52.38095238095238</v>
      </c>
      <c r="G98" s="67">
        <v>31.428571428571427</v>
      </c>
      <c r="H98" s="67">
        <v>9.5238095238095237</v>
      </c>
      <c r="I98" s="35">
        <f t="shared" si="16"/>
        <v>3.4380952380952383</v>
      </c>
      <c r="J98" s="8"/>
      <c r="K98" s="97">
        <f t="shared" si="12"/>
        <v>105</v>
      </c>
      <c r="L98" s="98">
        <f t="shared" si="13"/>
        <v>43</v>
      </c>
      <c r="M98" s="99">
        <f t="shared" si="10"/>
        <v>40.952380952380949</v>
      </c>
      <c r="N98" s="98">
        <f t="shared" si="17"/>
        <v>7</v>
      </c>
      <c r="O98" s="100">
        <f t="shared" si="11"/>
        <v>6.666666666666667</v>
      </c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66">
        <v>59</v>
      </c>
      <c r="E99" s="67">
        <v>11.864406779661017</v>
      </c>
      <c r="F99" s="67">
        <v>59.322033898305087</v>
      </c>
      <c r="G99" s="67">
        <v>18.64406779661017</v>
      </c>
      <c r="H99" s="67">
        <v>10.169491525423728</v>
      </c>
      <c r="I99" s="35">
        <f t="shared" si="16"/>
        <v>3.2711864406779658</v>
      </c>
      <c r="J99" s="8"/>
      <c r="K99" s="97">
        <f t="shared" si="12"/>
        <v>59</v>
      </c>
      <c r="L99" s="98">
        <f t="shared" si="13"/>
        <v>16.999999999999996</v>
      </c>
      <c r="M99" s="99">
        <f t="shared" si="10"/>
        <v>28.813559322033896</v>
      </c>
      <c r="N99" s="98">
        <f t="shared" si="17"/>
        <v>7</v>
      </c>
      <c r="O99" s="100">
        <f t="shared" si="11"/>
        <v>11.864406779661017</v>
      </c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66">
        <v>68</v>
      </c>
      <c r="E100" s="67">
        <v>10.294117647058824</v>
      </c>
      <c r="F100" s="67">
        <v>52.941176470588232</v>
      </c>
      <c r="G100" s="67">
        <v>20.588235294117649</v>
      </c>
      <c r="H100" s="67">
        <v>16.176470588235293</v>
      </c>
      <c r="I100" s="35">
        <f t="shared" si="16"/>
        <v>3.4264705882352939</v>
      </c>
      <c r="J100" s="8"/>
      <c r="K100" s="97">
        <f t="shared" si="12"/>
        <v>68</v>
      </c>
      <c r="L100" s="98">
        <f t="shared" si="13"/>
        <v>25</v>
      </c>
      <c r="M100" s="99">
        <f t="shared" si="10"/>
        <v>36.764705882352942</v>
      </c>
      <c r="N100" s="98">
        <f t="shared" si="17"/>
        <v>7</v>
      </c>
      <c r="O100" s="100">
        <f t="shared" si="11"/>
        <v>10.294117647058824</v>
      </c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66">
        <v>86</v>
      </c>
      <c r="E101" s="67">
        <v>9.3023255813953494</v>
      </c>
      <c r="F101" s="67">
        <v>59.302325581395351</v>
      </c>
      <c r="G101" s="67">
        <v>24.418604651162791</v>
      </c>
      <c r="H101" s="67">
        <v>6.9767441860465116</v>
      </c>
      <c r="I101" s="35">
        <f t="shared" si="16"/>
        <v>3.2906976744186043</v>
      </c>
      <c r="J101" s="8"/>
      <c r="K101" s="97">
        <f t="shared" si="12"/>
        <v>86</v>
      </c>
      <c r="L101" s="98">
        <f t="shared" si="13"/>
        <v>27</v>
      </c>
      <c r="M101" s="99">
        <f t="shared" si="10"/>
        <v>31.395348837209305</v>
      </c>
      <c r="N101" s="98">
        <f t="shared" si="17"/>
        <v>8</v>
      </c>
      <c r="O101" s="100">
        <f t="shared" si="11"/>
        <v>9.3023255813953494</v>
      </c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66">
        <v>66</v>
      </c>
      <c r="E102" s="67">
        <v>9.0909090909090917</v>
      </c>
      <c r="F102" s="67">
        <v>60.606060606060609</v>
      </c>
      <c r="G102" s="67">
        <v>25.757575757575758</v>
      </c>
      <c r="H102" s="67">
        <v>4.5454545454545459</v>
      </c>
      <c r="I102" s="35">
        <f t="shared" si="16"/>
        <v>3.2575757575757573</v>
      </c>
      <c r="J102" s="8"/>
      <c r="K102" s="97">
        <f t="shared" si="12"/>
        <v>66</v>
      </c>
      <c r="L102" s="98">
        <f t="shared" si="13"/>
        <v>20</v>
      </c>
      <c r="M102" s="99">
        <f t="shared" si="10"/>
        <v>30.303030303030305</v>
      </c>
      <c r="N102" s="98">
        <f t="shared" si="17"/>
        <v>6</v>
      </c>
      <c r="O102" s="100">
        <f t="shared" si="11"/>
        <v>9.0909090909090917</v>
      </c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66">
        <v>90</v>
      </c>
      <c r="E103" s="67">
        <v>1.1111111111111112</v>
      </c>
      <c r="F103" s="67">
        <v>48.888888888888886</v>
      </c>
      <c r="G103" s="67">
        <v>33.333333333333336</v>
      </c>
      <c r="H103" s="67">
        <v>16.666666666666668</v>
      </c>
      <c r="I103" s="35">
        <f t="shared" si="16"/>
        <v>3.6555555555555554</v>
      </c>
      <c r="J103" s="8"/>
      <c r="K103" s="97">
        <f t="shared" si="12"/>
        <v>90</v>
      </c>
      <c r="L103" s="98">
        <f t="shared" si="13"/>
        <v>45</v>
      </c>
      <c r="M103" s="99">
        <f t="shared" si="10"/>
        <v>50</v>
      </c>
      <c r="N103" s="98">
        <f t="shared" si="17"/>
        <v>1</v>
      </c>
      <c r="O103" s="100">
        <f t="shared" si="11"/>
        <v>1.1111111111111112</v>
      </c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66">
        <v>182</v>
      </c>
      <c r="E104" s="67">
        <v>1.098901098901099</v>
      </c>
      <c r="F104" s="67">
        <v>34.065934065934066</v>
      </c>
      <c r="G104" s="67">
        <v>43.956043956043956</v>
      </c>
      <c r="H104" s="67">
        <v>20.87912087912088</v>
      </c>
      <c r="I104" s="35">
        <f t="shared" si="16"/>
        <v>3.8461538461538458</v>
      </c>
      <c r="J104" s="8"/>
      <c r="K104" s="97">
        <f t="shared" si="12"/>
        <v>182</v>
      </c>
      <c r="L104" s="98">
        <f t="shared" si="13"/>
        <v>118</v>
      </c>
      <c r="M104" s="99">
        <f t="shared" si="10"/>
        <v>64.835164835164832</v>
      </c>
      <c r="N104" s="98">
        <f t="shared" si="17"/>
        <v>2.0000000000000004</v>
      </c>
      <c r="O104" s="100">
        <f t="shared" si="11"/>
        <v>1.098901098901099</v>
      </c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66">
        <v>157</v>
      </c>
      <c r="E105" s="67">
        <v>3.8216560509554141</v>
      </c>
      <c r="F105" s="67">
        <v>43.949044585987259</v>
      </c>
      <c r="G105" s="67">
        <v>35.668789808917197</v>
      </c>
      <c r="H105" s="67">
        <v>16.560509554140129</v>
      </c>
      <c r="I105" s="35">
        <f t="shared" si="16"/>
        <v>3.6496815286624207</v>
      </c>
      <c r="J105" s="8"/>
      <c r="K105" s="97">
        <f t="shared" si="12"/>
        <v>157</v>
      </c>
      <c r="L105" s="98">
        <f t="shared" si="13"/>
        <v>82</v>
      </c>
      <c r="M105" s="99">
        <f t="shared" si="10"/>
        <v>52.229299363057322</v>
      </c>
      <c r="N105" s="98">
        <f t="shared" si="17"/>
        <v>6</v>
      </c>
      <c r="O105" s="100">
        <f t="shared" si="11"/>
        <v>3.8216560509554141</v>
      </c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66">
        <v>138</v>
      </c>
      <c r="E106" s="67">
        <v>4.3478260869565215</v>
      </c>
      <c r="F106" s="67">
        <v>37.681159420289852</v>
      </c>
      <c r="G106" s="67">
        <v>36.956521739130437</v>
      </c>
      <c r="H106" s="67">
        <v>21.014492753623188</v>
      </c>
      <c r="I106" s="35">
        <f t="shared" si="16"/>
        <v>3.7463768115942031</v>
      </c>
      <c r="J106" s="8"/>
      <c r="K106" s="97">
        <f t="shared" si="12"/>
        <v>138</v>
      </c>
      <c r="L106" s="98">
        <f t="shared" si="13"/>
        <v>80</v>
      </c>
      <c r="M106" s="99">
        <f t="shared" si="10"/>
        <v>57.971014492753625</v>
      </c>
      <c r="N106" s="98">
        <f t="shared" si="17"/>
        <v>6</v>
      </c>
      <c r="O106" s="100">
        <f t="shared" si="11"/>
        <v>4.3478260869565215</v>
      </c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66">
        <v>120</v>
      </c>
      <c r="E107" s="67">
        <v>3.3333333333333335</v>
      </c>
      <c r="F107" s="67">
        <v>35.833333333333336</v>
      </c>
      <c r="G107" s="67">
        <v>45.833333333333336</v>
      </c>
      <c r="H107" s="67">
        <v>15</v>
      </c>
      <c r="I107" s="35">
        <f t="shared" si="16"/>
        <v>3.7250000000000001</v>
      </c>
      <c r="J107" s="8"/>
      <c r="K107" s="97">
        <f t="shared" si="12"/>
        <v>120</v>
      </c>
      <c r="L107" s="98">
        <f t="shared" si="13"/>
        <v>73</v>
      </c>
      <c r="M107" s="99">
        <f t="shared" si="10"/>
        <v>60.833333333333336</v>
      </c>
      <c r="N107" s="98">
        <f t="shared" si="17"/>
        <v>4</v>
      </c>
      <c r="O107" s="100">
        <f t="shared" si="11"/>
        <v>3.3333333333333335</v>
      </c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66">
        <v>195</v>
      </c>
      <c r="E108" s="67">
        <v>2.0512820512820511</v>
      </c>
      <c r="F108" s="67">
        <v>24.615384615384617</v>
      </c>
      <c r="G108" s="67">
        <v>45.641025641025642</v>
      </c>
      <c r="H108" s="67">
        <v>27.692307692307693</v>
      </c>
      <c r="I108" s="35">
        <f t="shared" si="16"/>
        <v>3.9897435897435902</v>
      </c>
      <c r="J108" s="8"/>
      <c r="K108" s="97">
        <f t="shared" si="12"/>
        <v>195</v>
      </c>
      <c r="L108" s="98">
        <f t="shared" si="13"/>
        <v>143.00000000000003</v>
      </c>
      <c r="M108" s="99">
        <f t="shared" si="10"/>
        <v>73.333333333333343</v>
      </c>
      <c r="N108" s="98">
        <f t="shared" si="17"/>
        <v>3.9999999999999996</v>
      </c>
      <c r="O108" s="100">
        <f t="shared" si="11"/>
        <v>2.0512820512820511</v>
      </c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66">
        <v>234</v>
      </c>
      <c r="E109" s="67">
        <v>3.8461538461538463</v>
      </c>
      <c r="F109" s="67">
        <v>42.307692307692307</v>
      </c>
      <c r="G109" s="67">
        <v>31.623931623931625</v>
      </c>
      <c r="H109" s="67">
        <v>22.222222222222221</v>
      </c>
      <c r="I109" s="35">
        <f t="shared" si="16"/>
        <v>3.7222222222222219</v>
      </c>
      <c r="J109" s="8"/>
      <c r="K109" s="97">
        <f t="shared" si="12"/>
        <v>234</v>
      </c>
      <c r="L109" s="98">
        <f t="shared" si="13"/>
        <v>126</v>
      </c>
      <c r="M109" s="99">
        <f t="shared" si="10"/>
        <v>53.846153846153847</v>
      </c>
      <c r="N109" s="98">
        <f t="shared" si="17"/>
        <v>9</v>
      </c>
      <c r="O109" s="100">
        <f t="shared" si="11"/>
        <v>3.8461538461538463</v>
      </c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72">
        <v>107</v>
      </c>
      <c r="E110" s="83"/>
      <c r="F110" s="83">
        <v>25.233644859813083</v>
      </c>
      <c r="G110" s="83">
        <v>41.121495327102807</v>
      </c>
      <c r="H110" s="84">
        <v>33.644859813084111</v>
      </c>
      <c r="I110" s="35">
        <f t="shared" si="16"/>
        <v>4.0841121495327108</v>
      </c>
      <c r="J110" s="8"/>
      <c r="K110" s="97">
        <f t="shared" si="12"/>
        <v>107</v>
      </c>
      <c r="L110" s="98">
        <f t="shared" si="13"/>
        <v>80</v>
      </c>
      <c r="M110" s="99">
        <f t="shared" si="10"/>
        <v>74.766355140186917</v>
      </c>
      <c r="N110" s="98">
        <f t="shared" si="17"/>
        <v>0</v>
      </c>
      <c r="O110" s="100">
        <f t="shared" si="11"/>
        <v>0</v>
      </c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73">
        <v>131</v>
      </c>
      <c r="E111" s="85">
        <v>6.106870229007634</v>
      </c>
      <c r="F111" s="85">
        <v>38.167938931297712</v>
      </c>
      <c r="G111" s="85">
        <v>41.984732824427482</v>
      </c>
      <c r="H111" s="85">
        <v>13.740458015267176</v>
      </c>
      <c r="I111" s="35">
        <f t="shared" si="16"/>
        <v>3.6335877862595418</v>
      </c>
      <c r="J111" s="8"/>
      <c r="K111" s="97">
        <f t="shared" si="12"/>
        <v>131</v>
      </c>
      <c r="L111" s="98">
        <f t="shared" si="13"/>
        <v>73.000000000000014</v>
      </c>
      <c r="M111" s="99">
        <f t="shared" si="10"/>
        <v>55.725190839694662</v>
      </c>
      <c r="N111" s="98">
        <f t="shared" si="17"/>
        <v>8</v>
      </c>
      <c r="O111" s="100">
        <f t="shared" si="11"/>
        <v>6.106870229007634</v>
      </c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66">
        <v>160</v>
      </c>
      <c r="E112" s="67">
        <v>3.75</v>
      </c>
      <c r="F112" s="67">
        <v>36.875</v>
      </c>
      <c r="G112" s="67">
        <v>38.75</v>
      </c>
      <c r="H112" s="67">
        <v>20.625</v>
      </c>
      <c r="I112" s="35">
        <f t="shared" si="16"/>
        <v>3.7625000000000002</v>
      </c>
      <c r="J112" s="8"/>
      <c r="K112" s="97">
        <f t="shared" si="12"/>
        <v>160</v>
      </c>
      <c r="L112" s="98">
        <f t="shared" si="13"/>
        <v>95</v>
      </c>
      <c r="M112" s="99">
        <f t="shared" si="10"/>
        <v>59.375</v>
      </c>
      <c r="N112" s="98">
        <f t="shared" si="17"/>
        <v>6</v>
      </c>
      <c r="O112" s="100">
        <f t="shared" si="11"/>
        <v>3.75</v>
      </c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66">
        <v>87</v>
      </c>
      <c r="E113" s="67">
        <v>9.1954022988505741</v>
      </c>
      <c r="F113" s="67">
        <v>57.47126436781609</v>
      </c>
      <c r="G113" s="67">
        <v>31.03448275862069</v>
      </c>
      <c r="H113" s="70">
        <v>2.2988505747126435</v>
      </c>
      <c r="I113" s="35">
        <f t="shared" ref="I113" si="18">(E113*2+F113*3+G113*4+H113*5)/100</f>
        <v>3.264367816091954</v>
      </c>
      <c r="J113" s="8"/>
      <c r="K113" s="97">
        <f t="shared" si="12"/>
        <v>87</v>
      </c>
      <c r="L113" s="98">
        <f t="shared" si="13"/>
        <v>29</v>
      </c>
      <c r="M113" s="99">
        <f t="shared" si="10"/>
        <v>33.333333333333336</v>
      </c>
      <c r="N113" s="114">
        <f t="shared" si="17"/>
        <v>8</v>
      </c>
      <c r="O113" s="100">
        <f t="shared" si="11"/>
        <v>9.1954022988505741</v>
      </c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68">
        <v>31</v>
      </c>
      <c r="E114" s="68">
        <v>3.225806451612903</v>
      </c>
      <c r="F114" s="68">
        <v>35.483870967741936</v>
      </c>
      <c r="G114" s="68">
        <v>51.612903225806448</v>
      </c>
      <c r="H114" s="69">
        <v>9.67741935483871</v>
      </c>
      <c r="I114" s="60">
        <f t="shared" si="16"/>
        <v>3.67741935483871</v>
      </c>
      <c r="J114" s="8"/>
      <c r="K114" s="101">
        <f t="shared" si="12"/>
        <v>31</v>
      </c>
      <c r="L114" s="102">
        <f t="shared" si="13"/>
        <v>19</v>
      </c>
      <c r="M114" s="103">
        <f t="shared" si="10"/>
        <v>61.29032258064516</v>
      </c>
      <c r="N114" s="102">
        <f t="shared" si="17"/>
        <v>1</v>
      </c>
      <c r="O114" s="104">
        <f t="shared" si="11"/>
        <v>3.225806451612903</v>
      </c>
    </row>
    <row r="115" spans="1:15" s="1" customFormat="1" ht="15" customHeight="1" thickBot="1" x14ac:dyDescent="0.3">
      <c r="A115" s="28"/>
      <c r="B115" s="51"/>
      <c r="C115" s="25" t="s">
        <v>104</v>
      </c>
      <c r="D115" s="169">
        <v>800</v>
      </c>
      <c r="E115" s="30">
        <v>2.5819638036767412</v>
      </c>
      <c r="F115" s="30">
        <v>37.644372756170817</v>
      </c>
      <c r="G115" s="30">
        <v>34.310694236417582</v>
      </c>
      <c r="H115" s="30">
        <v>25.462969203734858</v>
      </c>
      <c r="I115" s="31">
        <f t="shared" ref="I115" si="19">AVERAGE(I116:I124)</f>
        <v>3.8265466884021055</v>
      </c>
      <c r="J115" s="8"/>
      <c r="K115" s="110">
        <f t="shared" si="12"/>
        <v>800</v>
      </c>
      <c r="L115" s="111">
        <f>SUM(L116:L124)</f>
        <v>511</v>
      </c>
      <c r="M115" s="112">
        <f t="shared" si="10"/>
        <v>59.77366344015244</v>
      </c>
      <c r="N115" s="111">
        <f>SUM(N116:N124)</f>
        <v>17</v>
      </c>
      <c r="O115" s="113">
        <f t="shared" si="11"/>
        <v>2.5819638036767412</v>
      </c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74">
        <v>84</v>
      </c>
      <c r="E116" s="77"/>
      <c r="F116" s="77">
        <v>10.714285714285714</v>
      </c>
      <c r="G116" s="77">
        <v>39.285714285714285</v>
      </c>
      <c r="H116" s="77">
        <v>50</v>
      </c>
      <c r="I116" s="34">
        <f t="shared" ref="I116:I124" si="20">(E116*2+F116*3+G116*4+H116*5)/100</f>
        <v>4.3928571428571423</v>
      </c>
      <c r="J116" s="8"/>
      <c r="K116" s="93">
        <f t="shared" si="12"/>
        <v>84</v>
      </c>
      <c r="L116" s="94">
        <f t="shared" si="13"/>
        <v>74.999999999999986</v>
      </c>
      <c r="M116" s="95">
        <f t="shared" si="10"/>
        <v>89.285714285714278</v>
      </c>
      <c r="N116" s="94">
        <f t="shared" ref="N116:N124" si="21">O116*K116/100</f>
        <v>0</v>
      </c>
      <c r="O116" s="96">
        <f t="shared" si="11"/>
        <v>0</v>
      </c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66">
        <v>101</v>
      </c>
      <c r="E117" s="67">
        <v>0.99009900990099009</v>
      </c>
      <c r="F117" s="67">
        <v>26.732673267326732</v>
      </c>
      <c r="G117" s="67">
        <v>46.534653465346537</v>
      </c>
      <c r="H117" s="67">
        <v>25.742574257425744</v>
      </c>
      <c r="I117" s="35">
        <f t="shared" si="20"/>
        <v>3.9702970297029703</v>
      </c>
      <c r="J117" s="8"/>
      <c r="K117" s="97">
        <f t="shared" si="12"/>
        <v>101</v>
      </c>
      <c r="L117" s="98">
        <f t="shared" si="13"/>
        <v>73</v>
      </c>
      <c r="M117" s="99">
        <f t="shared" si="10"/>
        <v>72.277227722772281</v>
      </c>
      <c r="N117" s="98">
        <f t="shared" si="21"/>
        <v>1</v>
      </c>
      <c r="O117" s="100">
        <f t="shared" si="11"/>
        <v>0.99009900990099009</v>
      </c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66">
        <v>76</v>
      </c>
      <c r="E118" s="67"/>
      <c r="F118" s="67">
        <v>30.263157894736842</v>
      </c>
      <c r="G118" s="67">
        <v>38.157894736842103</v>
      </c>
      <c r="H118" s="67">
        <v>31.578947368421051</v>
      </c>
      <c r="I118" s="35">
        <f t="shared" si="20"/>
        <v>4.0131578947368416</v>
      </c>
      <c r="J118" s="8"/>
      <c r="K118" s="97">
        <f t="shared" si="12"/>
        <v>76</v>
      </c>
      <c r="L118" s="98">
        <f t="shared" si="13"/>
        <v>52.999999999999993</v>
      </c>
      <c r="M118" s="99">
        <f t="shared" si="10"/>
        <v>69.73684210526315</v>
      </c>
      <c r="N118" s="98">
        <f t="shared" si="21"/>
        <v>0</v>
      </c>
      <c r="O118" s="100">
        <f t="shared" si="11"/>
        <v>0</v>
      </c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66">
        <v>50</v>
      </c>
      <c r="E119" s="67">
        <v>2</v>
      </c>
      <c r="F119" s="67">
        <v>48</v>
      </c>
      <c r="G119" s="67">
        <v>24</v>
      </c>
      <c r="H119" s="67">
        <v>26</v>
      </c>
      <c r="I119" s="35">
        <f t="shared" si="20"/>
        <v>3.74</v>
      </c>
      <c r="J119" s="8"/>
      <c r="K119" s="97">
        <f t="shared" si="12"/>
        <v>50</v>
      </c>
      <c r="L119" s="98">
        <f t="shared" si="13"/>
        <v>25</v>
      </c>
      <c r="M119" s="99">
        <f t="shared" si="10"/>
        <v>50</v>
      </c>
      <c r="N119" s="98">
        <f t="shared" si="21"/>
        <v>1</v>
      </c>
      <c r="O119" s="100">
        <f t="shared" si="11"/>
        <v>2</v>
      </c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66">
        <v>104</v>
      </c>
      <c r="E120" s="67"/>
      <c r="F120" s="67">
        <v>20.192307692307693</v>
      </c>
      <c r="G120" s="67">
        <v>55.769230769230766</v>
      </c>
      <c r="H120" s="67">
        <v>24.03846153846154</v>
      </c>
      <c r="I120" s="35">
        <f t="shared" si="20"/>
        <v>4.0384615384615383</v>
      </c>
      <c r="J120" s="8"/>
      <c r="K120" s="97">
        <f t="shared" si="12"/>
        <v>104</v>
      </c>
      <c r="L120" s="98">
        <f t="shared" si="13"/>
        <v>83</v>
      </c>
      <c r="M120" s="99">
        <f t="shared" si="10"/>
        <v>79.807692307692307</v>
      </c>
      <c r="N120" s="98">
        <f t="shared" si="21"/>
        <v>0</v>
      </c>
      <c r="O120" s="100">
        <f t="shared" si="11"/>
        <v>0</v>
      </c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66">
        <v>51</v>
      </c>
      <c r="E121" s="67"/>
      <c r="F121" s="67">
        <v>50.980392156862742</v>
      </c>
      <c r="G121" s="67">
        <v>23.529411764705884</v>
      </c>
      <c r="H121" s="67">
        <v>25.490196078431371</v>
      </c>
      <c r="I121" s="35">
        <f t="shared" si="20"/>
        <v>3.7450980392156863</v>
      </c>
      <c r="J121" s="8"/>
      <c r="K121" s="97">
        <f t="shared" si="12"/>
        <v>51</v>
      </c>
      <c r="L121" s="98">
        <f t="shared" si="13"/>
        <v>25</v>
      </c>
      <c r="M121" s="99">
        <f t="shared" si="10"/>
        <v>49.019607843137251</v>
      </c>
      <c r="N121" s="98">
        <f t="shared" si="21"/>
        <v>0</v>
      </c>
      <c r="O121" s="100">
        <f t="shared" si="11"/>
        <v>0</v>
      </c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66">
        <v>43</v>
      </c>
      <c r="E122" s="67">
        <v>11.627906976744185</v>
      </c>
      <c r="F122" s="67">
        <v>60.465116279069768</v>
      </c>
      <c r="G122" s="67">
        <v>18.604651162790699</v>
      </c>
      <c r="H122" s="67">
        <v>9.3023255813953494</v>
      </c>
      <c r="I122" s="35">
        <f t="shared" si="20"/>
        <v>3.2558139534883721</v>
      </c>
      <c r="J122" s="8"/>
      <c r="K122" s="97">
        <f t="shared" si="12"/>
        <v>43</v>
      </c>
      <c r="L122" s="98">
        <f t="shared" si="13"/>
        <v>12</v>
      </c>
      <c r="M122" s="99">
        <f t="shared" si="10"/>
        <v>27.906976744186046</v>
      </c>
      <c r="N122" s="98">
        <f t="shared" si="21"/>
        <v>5</v>
      </c>
      <c r="O122" s="105">
        <f t="shared" si="11"/>
        <v>11.627906976744185</v>
      </c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66">
        <v>211</v>
      </c>
      <c r="E123" s="67">
        <v>2.3696682464454977</v>
      </c>
      <c r="F123" s="67">
        <v>32.70142180094787</v>
      </c>
      <c r="G123" s="67">
        <v>37.914691943127963</v>
      </c>
      <c r="H123" s="67">
        <v>27.014218009478672</v>
      </c>
      <c r="I123" s="35">
        <f t="shared" ref="I123" si="22">(E123*2+F123*3+G123*4+H123*5)/100</f>
        <v>3.8957345971563986</v>
      </c>
      <c r="J123" s="8"/>
      <c r="K123" s="97">
        <f t="shared" si="12"/>
        <v>211</v>
      </c>
      <c r="L123" s="98">
        <f t="shared" si="13"/>
        <v>137</v>
      </c>
      <c r="M123" s="99">
        <f t="shared" si="10"/>
        <v>64.928909952606631</v>
      </c>
      <c r="N123" s="98">
        <f t="shared" si="21"/>
        <v>5</v>
      </c>
      <c r="O123" s="100">
        <f t="shared" si="11"/>
        <v>2.3696682464454977</v>
      </c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>
        <v>80</v>
      </c>
      <c r="E124" s="68">
        <v>6.25</v>
      </c>
      <c r="F124" s="68">
        <v>58.75</v>
      </c>
      <c r="G124" s="68">
        <v>25</v>
      </c>
      <c r="H124" s="69">
        <v>10</v>
      </c>
      <c r="I124" s="62">
        <f t="shared" si="20"/>
        <v>3.3875000000000002</v>
      </c>
      <c r="J124" s="8"/>
      <c r="K124" s="106">
        <f t="shared" si="12"/>
        <v>80</v>
      </c>
      <c r="L124" s="107">
        <f t="shared" si="13"/>
        <v>28</v>
      </c>
      <c r="M124" s="108">
        <f t="shared" si="10"/>
        <v>35</v>
      </c>
      <c r="N124" s="164">
        <f t="shared" si="21"/>
        <v>5</v>
      </c>
      <c r="O124" s="109">
        <f t="shared" si="11"/>
        <v>6.25</v>
      </c>
    </row>
    <row r="125" spans="1:15" ht="15" customHeight="1" x14ac:dyDescent="0.25">
      <c r="A125" s="12"/>
      <c r="B125" s="12"/>
      <c r="C125" s="12"/>
      <c r="D125" s="356" t="s">
        <v>96</v>
      </c>
      <c r="E125" s="356"/>
      <c r="F125" s="356"/>
      <c r="G125" s="356"/>
      <c r="H125" s="356"/>
      <c r="I125" s="33">
        <f>AVERAGE(I7,I9:I16,I18:I29,I31:I47,I49:I67,I69:I82,I84:I114,I116:I124)</f>
        <v>3.6070732508974528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conditionalFormatting sqref="I6:I125">
    <cfRule type="cellIs" dxfId="33" priority="3" stopIfTrue="1" operator="equal">
      <formula>$I$125</formula>
    </cfRule>
    <cfRule type="containsBlanks" dxfId="32" priority="4" stopIfTrue="1">
      <formula>LEN(TRIM(I6))=0</formula>
    </cfRule>
    <cfRule type="cellIs" dxfId="31" priority="313" stopIfTrue="1" operator="between">
      <formula>3.5</formula>
      <formula>3.504</formula>
    </cfRule>
    <cfRule type="cellIs" dxfId="30" priority="314" stopIfTrue="1" operator="lessThan">
      <formula>3.5</formula>
    </cfRule>
    <cfRule type="cellIs" dxfId="29" priority="315" stopIfTrue="1" operator="between">
      <formula>$I$125</formula>
      <formula>3.5</formula>
    </cfRule>
    <cfRule type="cellIs" dxfId="28" priority="316" stopIfTrue="1" operator="between">
      <formula>4.5</formula>
      <formula>$I$125</formula>
    </cfRule>
    <cfRule type="cellIs" dxfId="27" priority="317" stopIfTrue="1" operator="greaterThanOrEqual">
      <formula>4.5</formula>
    </cfRule>
  </conditionalFormatting>
  <conditionalFormatting sqref="N7:O124">
    <cfRule type="containsBlanks" dxfId="26" priority="1">
      <formula>LEN(TRIM(N7))=0</formula>
    </cfRule>
    <cfRule type="cellIs" dxfId="25" priority="5" operator="equal">
      <formula>10</formula>
    </cfRule>
    <cfRule type="cellIs" dxfId="24" priority="7" operator="equal">
      <formula>0</formula>
    </cfRule>
    <cfRule type="cellIs" dxfId="17" priority="9" operator="between">
      <formula>0.1</formula>
      <formula>9.99</formula>
    </cfRule>
    <cfRule type="cellIs" dxfId="23" priority="10" operator="greaterThanOrEqual">
      <formula>10</formula>
    </cfRule>
  </conditionalFormatting>
  <conditionalFormatting sqref="M7:M124">
    <cfRule type="containsBlanks" dxfId="22" priority="2">
      <formula>LEN(TRIM(M7))=0</formula>
    </cfRule>
    <cfRule type="cellIs" dxfId="21" priority="323" operator="lessThan">
      <formula>50</formula>
    </cfRule>
    <cfRule type="cellIs" dxfId="20" priority="324" operator="between">
      <formula>50.004</formula>
      <formula>50</formula>
    </cfRule>
    <cfRule type="cellIs" dxfId="19" priority="325" operator="between">
      <formula>50</formula>
      <formula>90</formula>
    </cfRule>
    <cfRule type="cellIs" dxfId="18" priority="32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Русский-9 2018-2021</vt:lpstr>
      <vt:lpstr>Русский-9 2018 расклад</vt:lpstr>
      <vt:lpstr>Русский-9 2019 расклад</vt:lpstr>
      <vt:lpstr>Русский-9 2020 расклад</vt:lpstr>
      <vt:lpstr>Русский-9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2022-03-03T09:31:44Z</dcterms:modified>
</cp:coreProperties>
</file>