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20220" windowHeight="7965" tabRatio="668"/>
  </bookViews>
  <sheets>
    <sheet name="Химия-9 2018-2023" sheetId="13" r:id="rId1"/>
    <sheet name="Химия-9 2018 расклад" sheetId="12" r:id="rId2"/>
    <sheet name="Химия-9 2019 расклад" sheetId="11" r:id="rId3"/>
    <sheet name="Химия-9 2020 расклад" sheetId="10" r:id="rId4"/>
    <sheet name="Химия-9 2021 расклад" sheetId="9" r:id="rId5"/>
    <sheet name="Химия-9 2022 расклад" sheetId="14" r:id="rId6"/>
    <sheet name="Химия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5" i="13"/>
  <c r="I64" i="13"/>
  <c r="I63" i="13"/>
  <c r="I62" i="13"/>
  <c r="I60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5" i="13"/>
  <c r="O64" i="13"/>
  <c r="O63" i="13"/>
  <c r="O62" i="13"/>
  <c r="O60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5" i="13"/>
  <c r="U64" i="13"/>
  <c r="U63" i="13"/>
  <c r="U62" i="13"/>
  <c r="U60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5" i="13"/>
  <c r="AA64" i="13"/>
  <c r="AA63" i="13"/>
  <c r="AA62" i="13"/>
  <c r="AA60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5" i="13"/>
  <c r="AG64" i="13"/>
  <c r="AG63" i="13"/>
  <c r="AG62" i="13"/>
  <c r="AG60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O6" i="15"/>
  <c r="M6" i="15"/>
  <c r="K22" i="15"/>
  <c r="K26" i="15"/>
  <c r="K54" i="15"/>
  <c r="K79" i="15"/>
  <c r="K78" i="15"/>
  <c r="N122" i="15"/>
  <c r="O122" i="15" s="1"/>
  <c r="L122" i="15"/>
  <c r="M122" i="15" s="1"/>
  <c r="N121" i="15"/>
  <c r="O121" i="15" s="1"/>
  <c r="L121" i="15"/>
  <c r="M121" i="15" s="1"/>
  <c r="N120" i="15"/>
  <c r="O120" i="15" s="1"/>
  <c r="L120" i="15"/>
  <c r="M120" i="15" s="1"/>
  <c r="N119" i="15"/>
  <c r="O119" i="15" s="1"/>
  <c r="L119" i="15"/>
  <c r="M119" i="15" s="1"/>
  <c r="N118" i="15"/>
  <c r="O118" i="15" s="1"/>
  <c r="L118" i="15"/>
  <c r="M118" i="15" s="1"/>
  <c r="N117" i="15"/>
  <c r="O117" i="15" s="1"/>
  <c r="L117" i="15"/>
  <c r="M117" i="15" s="1"/>
  <c r="N116" i="15"/>
  <c r="O116" i="15" s="1"/>
  <c r="L116" i="15"/>
  <c r="M116" i="15" s="1"/>
  <c r="N115" i="15"/>
  <c r="O115" i="15" s="1"/>
  <c r="L115" i="15"/>
  <c r="M115" i="15" s="1"/>
  <c r="N114" i="15"/>
  <c r="O114" i="15" s="1"/>
  <c r="L114" i="15"/>
  <c r="M114" i="15" s="1"/>
  <c r="N113" i="15"/>
  <c r="O113" i="15" s="1"/>
  <c r="L113" i="15"/>
  <c r="M113" i="15" s="1"/>
  <c r="N112" i="15"/>
  <c r="O112" i="15" s="1"/>
  <c r="L112" i="15"/>
  <c r="M112" i="15" s="1"/>
  <c r="N111" i="15"/>
  <c r="O111" i="15" s="1"/>
  <c r="L111" i="15"/>
  <c r="M111" i="15" s="1"/>
  <c r="N110" i="15"/>
  <c r="O110" i="15" s="1"/>
  <c r="L110" i="15"/>
  <c r="M110" i="15" s="1"/>
  <c r="N109" i="15"/>
  <c r="O109" i="15" s="1"/>
  <c r="L109" i="15"/>
  <c r="M109" i="15" s="1"/>
  <c r="N108" i="15"/>
  <c r="O108" i="15" s="1"/>
  <c r="L108" i="15"/>
  <c r="M108" i="15" s="1"/>
  <c r="N107" i="15"/>
  <c r="O107" i="15" s="1"/>
  <c r="L107" i="15"/>
  <c r="M107" i="15" s="1"/>
  <c r="N106" i="15"/>
  <c r="O106" i="15" s="1"/>
  <c r="L106" i="15"/>
  <c r="M106" i="15" s="1"/>
  <c r="N105" i="15"/>
  <c r="O105" i="15" s="1"/>
  <c r="L105" i="15"/>
  <c r="M105" i="15" s="1"/>
  <c r="N104" i="15"/>
  <c r="O104" i="15" s="1"/>
  <c r="L104" i="15"/>
  <c r="M104" i="15" s="1"/>
  <c r="N103" i="15"/>
  <c r="O103" i="15" s="1"/>
  <c r="L103" i="15"/>
  <c r="M103" i="15" s="1"/>
  <c r="N102" i="15"/>
  <c r="O102" i="15" s="1"/>
  <c r="L102" i="15"/>
  <c r="M102" i="15" s="1"/>
  <c r="N101" i="15"/>
  <c r="O101" i="15" s="1"/>
  <c r="L101" i="15"/>
  <c r="M101" i="15" s="1"/>
  <c r="N100" i="15"/>
  <c r="O100" i="15" s="1"/>
  <c r="L100" i="15"/>
  <c r="M100" i="15" s="1"/>
  <c r="N99" i="15"/>
  <c r="O99" i="15" s="1"/>
  <c r="L99" i="15"/>
  <c r="M99" i="15" s="1"/>
  <c r="N98" i="15"/>
  <c r="O98" i="15" s="1"/>
  <c r="L98" i="15"/>
  <c r="M98" i="15" s="1"/>
  <c r="N97" i="15"/>
  <c r="O97" i="15" s="1"/>
  <c r="L97" i="15"/>
  <c r="M97" i="15" s="1"/>
  <c r="N96" i="15"/>
  <c r="O96" i="15" s="1"/>
  <c r="L96" i="15"/>
  <c r="M96" i="15" s="1"/>
  <c r="N95" i="15"/>
  <c r="O95" i="15" s="1"/>
  <c r="L95" i="15"/>
  <c r="M95" i="15" s="1"/>
  <c r="N94" i="15"/>
  <c r="O94" i="15" s="1"/>
  <c r="L94" i="15"/>
  <c r="M94" i="15" s="1"/>
  <c r="N93" i="15"/>
  <c r="O93" i="15" s="1"/>
  <c r="L93" i="15"/>
  <c r="M93" i="15" s="1"/>
  <c r="N92" i="15"/>
  <c r="O92" i="15" s="1"/>
  <c r="L92" i="15"/>
  <c r="M92" i="15" s="1"/>
  <c r="N91" i="15"/>
  <c r="O91" i="15" s="1"/>
  <c r="L91" i="15"/>
  <c r="M91" i="15" s="1"/>
  <c r="N90" i="15"/>
  <c r="O90" i="15" s="1"/>
  <c r="L90" i="15"/>
  <c r="M90" i="15" s="1"/>
  <c r="N89" i="15"/>
  <c r="O89" i="15" s="1"/>
  <c r="L89" i="15"/>
  <c r="M89" i="15" s="1"/>
  <c r="N88" i="15"/>
  <c r="O88" i="15" s="1"/>
  <c r="L88" i="15"/>
  <c r="M88" i="15" s="1"/>
  <c r="N87" i="15"/>
  <c r="O87" i="15" s="1"/>
  <c r="L87" i="15"/>
  <c r="M87" i="15" s="1"/>
  <c r="N86" i="15"/>
  <c r="O86" i="15" s="1"/>
  <c r="L86" i="15"/>
  <c r="M86" i="15" s="1"/>
  <c r="N85" i="15"/>
  <c r="O85" i="15" s="1"/>
  <c r="L85" i="15"/>
  <c r="M85" i="15" s="1"/>
  <c r="N84" i="15"/>
  <c r="O84" i="15" s="1"/>
  <c r="L84" i="15"/>
  <c r="M84" i="15" s="1"/>
  <c r="N83" i="15"/>
  <c r="O83" i="15" s="1"/>
  <c r="L83" i="15"/>
  <c r="M83" i="15" s="1"/>
  <c r="N82" i="15"/>
  <c r="O82" i="15" s="1"/>
  <c r="L82" i="15"/>
  <c r="M82" i="15" s="1"/>
  <c r="N81" i="15"/>
  <c r="O81" i="15" s="1"/>
  <c r="L81" i="15"/>
  <c r="M81" i="15" s="1"/>
  <c r="N80" i="15"/>
  <c r="O80" i="15" s="1"/>
  <c r="L80" i="15"/>
  <c r="M80" i="15" s="1"/>
  <c r="N79" i="15"/>
  <c r="O79" i="15" s="1"/>
  <c r="L79" i="15"/>
  <c r="M79" i="15" s="1"/>
  <c r="N78" i="15"/>
  <c r="O78" i="15" s="1"/>
  <c r="L78" i="15"/>
  <c r="M78" i="15" s="1"/>
  <c r="N77" i="15"/>
  <c r="O77" i="15" s="1"/>
  <c r="L77" i="15"/>
  <c r="M77" i="15" s="1"/>
  <c r="N76" i="15"/>
  <c r="O76" i="15" s="1"/>
  <c r="L76" i="15"/>
  <c r="M76" i="15" s="1"/>
  <c r="N75" i="15"/>
  <c r="O75" i="15" s="1"/>
  <c r="L75" i="15"/>
  <c r="M75" i="15" s="1"/>
  <c r="N74" i="15"/>
  <c r="O74" i="15" s="1"/>
  <c r="L74" i="15"/>
  <c r="M74" i="15" s="1"/>
  <c r="N73" i="15"/>
  <c r="O73" i="15" s="1"/>
  <c r="L73" i="15"/>
  <c r="M73" i="15" s="1"/>
  <c r="N72" i="15"/>
  <c r="O72" i="15" s="1"/>
  <c r="L72" i="15"/>
  <c r="M72" i="15" s="1"/>
  <c r="N71" i="15"/>
  <c r="O71" i="15" s="1"/>
  <c r="L71" i="15"/>
  <c r="M71" i="15" s="1"/>
  <c r="N70" i="15"/>
  <c r="O70" i="15" s="1"/>
  <c r="L70" i="15"/>
  <c r="M70" i="15" s="1"/>
  <c r="N69" i="15"/>
  <c r="O69" i="15" s="1"/>
  <c r="L69" i="15"/>
  <c r="M69" i="15" s="1"/>
  <c r="N68" i="15"/>
  <c r="O68" i="15" s="1"/>
  <c r="L68" i="15"/>
  <c r="M68" i="15" s="1"/>
  <c r="N67" i="15"/>
  <c r="O67" i="15" s="1"/>
  <c r="L67" i="15"/>
  <c r="M67" i="15" s="1"/>
  <c r="N65" i="15"/>
  <c r="O65" i="15" s="1"/>
  <c r="L65" i="15"/>
  <c r="M65" i="15" s="1"/>
  <c r="N64" i="15"/>
  <c r="O64" i="15" s="1"/>
  <c r="L64" i="15"/>
  <c r="M64" i="15" s="1"/>
  <c r="N63" i="15"/>
  <c r="O63" i="15" s="1"/>
  <c r="L63" i="15"/>
  <c r="M63" i="15" s="1"/>
  <c r="N62" i="15"/>
  <c r="O62" i="15" s="1"/>
  <c r="L62" i="15"/>
  <c r="M62" i="15" s="1"/>
  <c r="N60" i="15"/>
  <c r="O60" i="15" s="1"/>
  <c r="L60" i="15"/>
  <c r="M60" i="15" s="1"/>
  <c r="N58" i="15"/>
  <c r="O58" i="15" s="1"/>
  <c r="L58" i="15"/>
  <c r="M58" i="15" s="1"/>
  <c r="N57" i="15"/>
  <c r="O57" i="15" s="1"/>
  <c r="L57" i="15"/>
  <c r="M57" i="15" s="1"/>
  <c r="N56" i="15"/>
  <c r="O56" i="15" s="1"/>
  <c r="L56" i="15"/>
  <c r="M56" i="15" s="1"/>
  <c r="N55" i="15"/>
  <c r="O55" i="15" s="1"/>
  <c r="L55" i="15"/>
  <c r="M55" i="15" s="1"/>
  <c r="N54" i="15"/>
  <c r="O54" i="15" s="1"/>
  <c r="L54" i="15"/>
  <c r="M54" i="15" s="1"/>
  <c r="N53" i="15"/>
  <c r="O53" i="15" s="1"/>
  <c r="L53" i="15"/>
  <c r="M53" i="15" s="1"/>
  <c r="N52" i="15"/>
  <c r="O52" i="15" s="1"/>
  <c r="L52" i="15"/>
  <c r="M52" i="15" s="1"/>
  <c r="N51" i="15"/>
  <c r="O51" i="15" s="1"/>
  <c r="L51" i="15"/>
  <c r="M51" i="15" s="1"/>
  <c r="N50" i="15"/>
  <c r="O50" i="15" s="1"/>
  <c r="L50" i="15"/>
  <c r="M50" i="15" s="1"/>
  <c r="N49" i="15"/>
  <c r="O49" i="15" s="1"/>
  <c r="L49" i="15"/>
  <c r="M49" i="15" s="1"/>
  <c r="N48" i="15"/>
  <c r="O48" i="15" s="1"/>
  <c r="L48" i="15"/>
  <c r="M48" i="15" s="1"/>
  <c r="N47" i="15"/>
  <c r="O47" i="15" s="1"/>
  <c r="L47" i="15"/>
  <c r="M47" i="15" s="1"/>
  <c r="N46" i="15"/>
  <c r="O46" i="15" s="1"/>
  <c r="L46" i="15"/>
  <c r="M46" i="15" s="1"/>
  <c r="N45" i="15"/>
  <c r="O45" i="15" s="1"/>
  <c r="L45" i="15"/>
  <c r="M45" i="15" s="1"/>
  <c r="N44" i="15"/>
  <c r="O44" i="15" s="1"/>
  <c r="L44" i="15"/>
  <c r="M44" i="15" s="1"/>
  <c r="N43" i="15"/>
  <c r="O43" i="15" s="1"/>
  <c r="L43" i="15"/>
  <c r="M43" i="15" s="1"/>
  <c r="N42" i="15"/>
  <c r="O42" i="15" s="1"/>
  <c r="L42" i="15"/>
  <c r="M42" i="15" s="1"/>
  <c r="N41" i="15"/>
  <c r="O41" i="15" s="1"/>
  <c r="L41" i="15"/>
  <c r="M41" i="15" s="1"/>
  <c r="N40" i="15"/>
  <c r="O40" i="15" s="1"/>
  <c r="L40" i="15"/>
  <c r="M40" i="15" s="1"/>
  <c r="N39" i="15"/>
  <c r="O39" i="15" s="1"/>
  <c r="L39" i="15"/>
  <c r="M39" i="15" s="1"/>
  <c r="N38" i="15"/>
  <c r="O38" i="15" s="1"/>
  <c r="L38" i="15"/>
  <c r="M38" i="15" s="1"/>
  <c r="N37" i="15"/>
  <c r="O37" i="15" s="1"/>
  <c r="L37" i="15"/>
  <c r="M37" i="15" s="1"/>
  <c r="N36" i="15"/>
  <c r="O36" i="15" s="1"/>
  <c r="L36" i="15"/>
  <c r="M36" i="15" s="1"/>
  <c r="N35" i="15"/>
  <c r="O35" i="15" s="1"/>
  <c r="L35" i="15"/>
  <c r="M35" i="15" s="1"/>
  <c r="N34" i="15"/>
  <c r="O34" i="15" s="1"/>
  <c r="L34" i="15"/>
  <c r="M34" i="15" s="1"/>
  <c r="N33" i="15"/>
  <c r="O33" i="15" s="1"/>
  <c r="L33" i="15"/>
  <c r="M33" i="15" s="1"/>
  <c r="N32" i="15"/>
  <c r="O32" i="15" s="1"/>
  <c r="L32" i="15"/>
  <c r="M32" i="15" s="1"/>
  <c r="N31" i="15"/>
  <c r="O31" i="15" s="1"/>
  <c r="L31" i="15"/>
  <c r="M31" i="15" s="1"/>
  <c r="N30" i="15"/>
  <c r="O30" i="15" s="1"/>
  <c r="L30" i="15"/>
  <c r="M30" i="15" s="1"/>
  <c r="N29" i="15"/>
  <c r="O29" i="15" s="1"/>
  <c r="L29" i="15"/>
  <c r="M29" i="15" s="1"/>
  <c r="N28" i="15"/>
  <c r="O28" i="15" s="1"/>
  <c r="L28" i="15"/>
  <c r="M28" i="15" s="1"/>
  <c r="N27" i="15"/>
  <c r="O27" i="15" s="1"/>
  <c r="L27" i="15"/>
  <c r="M27" i="15" s="1"/>
  <c r="N26" i="15"/>
  <c r="O26" i="15" s="1"/>
  <c r="L26" i="15"/>
  <c r="M26" i="15" s="1"/>
  <c r="N25" i="15"/>
  <c r="O25" i="15" s="1"/>
  <c r="L25" i="15"/>
  <c r="M25" i="15" s="1"/>
  <c r="N24" i="15"/>
  <c r="O24" i="15" s="1"/>
  <c r="L24" i="15"/>
  <c r="M24" i="15" s="1"/>
  <c r="N23" i="15"/>
  <c r="O23" i="15" s="1"/>
  <c r="L23" i="15"/>
  <c r="M23" i="15" s="1"/>
  <c r="N22" i="15"/>
  <c r="O22" i="15" s="1"/>
  <c r="L22" i="15"/>
  <c r="M22" i="15" s="1"/>
  <c r="N21" i="15"/>
  <c r="O21" i="15" s="1"/>
  <c r="L21" i="15"/>
  <c r="M21" i="15" s="1"/>
  <c r="N20" i="15"/>
  <c r="O20" i="15" s="1"/>
  <c r="L20" i="15"/>
  <c r="M20" i="15" s="1"/>
  <c r="N19" i="15"/>
  <c r="O19" i="15" s="1"/>
  <c r="L19" i="15"/>
  <c r="M19" i="15" s="1"/>
  <c r="N18" i="15"/>
  <c r="O18" i="15" s="1"/>
  <c r="L18" i="15"/>
  <c r="M18" i="15" s="1"/>
  <c r="N17" i="15"/>
  <c r="O17" i="15" s="1"/>
  <c r="L17" i="15"/>
  <c r="M17" i="15" s="1"/>
  <c r="N16" i="15"/>
  <c r="O16" i="15" s="1"/>
  <c r="L16" i="15"/>
  <c r="M16" i="15" s="1"/>
  <c r="N15" i="15"/>
  <c r="O15" i="15" s="1"/>
  <c r="L15" i="15"/>
  <c r="M15" i="15" s="1"/>
  <c r="N14" i="15"/>
  <c r="O14" i="15" s="1"/>
  <c r="L14" i="15"/>
  <c r="M14" i="15" s="1"/>
  <c r="N13" i="15"/>
  <c r="O13" i="15" s="1"/>
  <c r="L13" i="15"/>
  <c r="M13" i="15" s="1"/>
  <c r="N12" i="15"/>
  <c r="O12" i="15" s="1"/>
  <c r="L12" i="15"/>
  <c r="M12" i="15" s="1"/>
  <c r="N11" i="15"/>
  <c r="O11" i="15" s="1"/>
  <c r="L11" i="15"/>
  <c r="M11" i="15" s="1"/>
  <c r="N10" i="15"/>
  <c r="O10" i="15" s="1"/>
  <c r="L10" i="15"/>
  <c r="M10" i="15" s="1"/>
  <c r="N9" i="15"/>
  <c r="O9" i="15" s="1"/>
  <c r="L9" i="15"/>
  <c r="M9" i="15" s="1"/>
  <c r="N8" i="15"/>
  <c r="O8" i="15" s="1"/>
  <c r="L8" i="15"/>
  <c r="M8" i="15" s="1"/>
  <c r="O7" i="15"/>
  <c r="N7" i="15"/>
  <c r="M7" i="15"/>
  <c r="L7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7" i="15"/>
  <c r="K76" i="15"/>
  <c r="K75" i="15"/>
  <c r="K74" i="15"/>
  <c r="K73" i="15"/>
  <c r="K72" i="15"/>
  <c r="K71" i="15"/>
  <c r="K70" i="15"/>
  <c r="K69" i="15"/>
  <c r="K68" i="15"/>
  <c r="K67" i="15"/>
  <c r="K65" i="15"/>
  <c r="K64" i="15"/>
  <c r="K63" i="15"/>
  <c r="K62" i="15"/>
  <c r="K60" i="15"/>
  <c r="K58" i="15"/>
  <c r="K57" i="15"/>
  <c r="K56" i="15"/>
  <c r="K55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5" i="15"/>
  <c r="K24" i="15"/>
  <c r="K23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N6" i="15" s="1"/>
  <c r="K7" i="15"/>
  <c r="K6" i="15"/>
  <c r="I47" i="15"/>
  <c r="D47" i="15"/>
  <c r="E47" i="15"/>
  <c r="F47" i="15"/>
  <c r="I65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4" i="15"/>
  <c r="I63" i="15"/>
  <c r="I62" i="15"/>
  <c r="I60" i="15"/>
  <c r="I58" i="15"/>
  <c r="I57" i="15"/>
  <c r="I56" i="15"/>
  <c r="I55" i="15"/>
  <c r="I54" i="15"/>
  <c r="I53" i="15"/>
  <c r="I52" i="15"/>
  <c r="I51" i="15"/>
  <c r="I50" i="15"/>
  <c r="I49" i="15"/>
  <c r="I48" i="15"/>
  <c r="H47" i="15"/>
  <c r="G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G6" i="15"/>
  <c r="F6" i="15"/>
  <c r="E6" i="15"/>
  <c r="D6" i="15"/>
  <c r="I6" i="15" l="1"/>
  <c r="I123" i="14"/>
  <c r="A6" i="13"/>
  <c r="L6" i="15" l="1"/>
  <c r="O8" i="14"/>
  <c r="AF8" i="13" s="1"/>
  <c r="M8" i="14"/>
  <c r="T8" i="13" s="1"/>
  <c r="K8" i="14"/>
  <c r="O13" i="14"/>
  <c r="AF13" i="13" s="1"/>
  <c r="M13" i="14"/>
  <c r="T13" i="13" s="1"/>
  <c r="K13" i="14"/>
  <c r="O12" i="14"/>
  <c r="AF12" i="13" s="1"/>
  <c r="M12" i="14"/>
  <c r="T12" i="13" s="1"/>
  <c r="K12" i="14"/>
  <c r="O19" i="14"/>
  <c r="AF19" i="13" s="1"/>
  <c r="M19" i="14"/>
  <c r="T19" i="13" s="1"/>
  <c r="K19" i="14"/>
  <c r="O18" i="14"/>
  <c r="AF18" i="13" s="1"/>
  <c r="M18" i="14"/>
  <c r="T18" i="13" s="1"/>
  <c r="K18" i="14"/>
  <c r="O17" i="14"/>
  <c r="AF17" i="13" s="1"/>
  <c r="M17" i="14"/>
  <c r="T17" i="13" s="1"/>
  <c r="K17" i="14"/>
  <c r="O28" i="14"/>
  <c r="AF28" i="13" s="1"/>
  <c r="M28" i="14"/>
  <c r="T28" i="13" s="1"/>
  <c r="K28" i="14"/>
  <c r="O27" i="14"/>
  <c r="AF27" i="13" s="1"/>
  <c r="M27" i="14"/>
  <c r="T27" i="13" s="1"/>
  <c r="K27" i="14"/>
  <c r="O25" i="14"/>
  <c r="AF25" i="13" s="1"/>
  <c r="M25" i="14"/>
  <c r="T25" i="13" s="1"/>
  <c r="K25" i="14"/>
  <c r="O24" i="14"/>
  <c r="AF24" i="13" s="1"/>
  <c r="M24" i="14"/>
  <c r="T24" i="13" s="1"/>
  <c r="K24" i="14"/>
  <c r="O23" i="14"/>
  <c r="AF23" i="13" s="1"/>
  <c r="M23" i="14"/>
  <c r="T23" i="13" s="1"/>
  <c r="K23" i="14"/>
  <c r="O32" i="14"/>
  <c r="AF32" i="13" s="1"/>
  <c r="M32" i="14"/>
  <c r="T32" i="13" s="1"/>
  <c r="K32" i="14"/>
  <c r="O31" i="14"/>
  <c r="AF31" i="13" s="1"/>
  <c r="M31" i="14"/>
  <c r="T31" i="13" s="1"/>
  <c r="K31" i="14"/>
  <c r="O46" i="14"/>
  <c r="AF46" i="13" s="1"/>
  <c r="M46" i="14"/>
  <c r="T46" i="13" s="1"/>
  <c r="K46" i="14"/>
  <c r="O45" i="14"/>
  <c r="AF45" i="13" s="1"/>
  <c r="M45" i="14"/>
  <c r="T45" i="13" s="1"/>
  <c r="K45" i="14"/>
  <c r="O44" i="14"/>
  <c r="AF44" i="13" s="1"/>
  <c r="M44" i="14"/>
  <c r="T44" i="13" s="1"/>
  <c r="K44" i="14"/>
  <c r="O43" i="14"/>
  <c r="AF43" i="13" s="1"/>
  <c r="M43" i="14"/>
  <c r="T43" i="13" s="1"/>
  <c r="K43" i="14"/>
  <c r="O42" i="14"/>
  <c r="AF42" i="13" s="1"/>
  <c r="M42" i="14"/>
  <c r="T42" i="13" s="1"/>
  <c r="K42" i="14"/>
  <c r="O41" i="14"/>
  <c r="AF41" i="13" s="1"/>
  <c r="M41" i="14"/>
  <c r="T41" i="13" s="1"/>
  <c r="K41" i="14"/>
  <c r="O40" i="14"/>
  <c r="AF40" i="13" s="1"/>
  <c r="M40" i="14"/>
  <c r="T40" i="13" s="1"/>
  <c r="K40" i="14"/>
  <c r="O39" i="14"/>
  <c r="AF39" i="13" s="1"/>
  <c r="M39" i="14"/>
  <c r="T39" i="13" s="1"/>
  <c r="K39" i="14"/>
  <c r="O38" i="14"/>
  <c r="AF38" i="13" s="1"/>
  <c r="M38" i="14"/>
  <c r="T38" i="13" s="1"/>
  <c r="K38" i="14"/>
  <c r="O37" i="14"/>
  <c r="AF37" i="13" s="1"/>
  <c r="M37" i="14"/>
  <c r="T37" i="13" s="1"/>
  <c r="K37" i="14"/>
  <c r="O36" i="14"/>
  <c r="AF36" i="13" s="1"/>
  <c r="M36" i="14"/>
  <c r="T36" i="13" s="1"/>
  <c r="K36" i="14"/>
  <c r="O35" i="14"/>
  <c r="AF35" i="13" s="1"/>
  <c r="M35" i="14"/>
  <c r="T35" i="13" s="1"/>
  <c r="K35" i="14"/>
  <c r="O53" i="14"/>
  <c r="AF53" i="13" s="1"/>
  <c r="M53" i="14"/>
  <c r="T53" i="13" s="1"/>
  <c r="K53" i="14"/>
  <c r="O52" i="14"/>
  <c r="AF52" i="13" s="1"/>
  <c r="M52" i="14"/>
  <c r="T52" i="13" s="1"/>
  <c r="K52" i="14"/>
  <c r="O51" i="14"/>
  <c r="AF51" i="13" s="1"/>
  <c r="M51" i="14"/>
  <c r="T51" i="13" s="1"/>
  <c r="K51" i="14"/>
  <c r="O50" i="14"/>
  <c r="AF50" i="13" s="1"/>
  <c r="M50" i="14"/>
  <c r="T50" i="13" s="1"/>
  <c r="K50" i="14"/>
  <c r="O49" i="14"/>
  <c r="AF49" i="13" s="1"/>
  <c r="M49" i="14"/>
  <c r="T49" i="13" s="1"/>
  <c r="K49" i="14"/>
  <c r="O48" i="14"/>
  <c r="AF48" i="13" s="1"/>
  <c r="M48" i="14"/>
  <c r="T48" i="13" s="1"/>
  <c r="K48" i="14"/>
  <c r="O65" i="14"/>
  <c r="AF65" i="13" s="1"/>
  <c r="M65" i="14"/>
  <c r="T65" i="13" s="1"/>
  <c r="K65" i="14"/>
  <c r="O64" i="14"/>
  <c r="AF64" i="13" s="1"/>
  <c r="M64" i="14"/>
  <c r="T64" i="13" s="1"/>
  <c r="K64" i="14"/>
  <c r="O63" i="14"/>
  <c r="AF63" i="13" s="1"/>
  <c r="M63" i="14"/>
  <c r="T63" i="13" s="1"/>
  <c r="K63" i="14"/>
  <c r="O62" i="14"/>
  <c r="AF62" i="13" s="1"/>
  <c r="M62" i="14"/>
  <c r="T62" i="13" s="1"/>
  <c r="K62" i="14"/>
  <c r="O60" i="14"/>
  <c r="AF60" i="13" s="1"/>
  <c r="M60" i="14"/>
  <c r="T60" i="13" s="1"/>
  <c r="K60" i="14"/>
  <c r="O59" i="14"/>
  <c r="AF59" i="13" s="1"/>
  <c r="M59" i="14"/>
  <c r="T59" i="13" s="1"/>
  <c r="K59" i="14"/>
  <c r="O58" i="14"/>
  <c r="AF58" i="13" s="1"/>
  <c r="M58" i="14"/>
  <c r="T58" i="13" s="1"/>
  <c r="K58" i="14"/>
  <c r="O81" i="14"/>
  <c r="AF81" i="13" s="1"/>
  <c r="M81" i="14"/>
  <c r="T81" i="13" s="1"/>
  <c r="K81" i="14"/>
  <c r="O80" i="14"/>
  <c r="AF80" i="13" s="1"/>
  <c r="M80" i="14"/>
  <c r="T80" i="13" s="1"/>
  <c r="K80" i="14"/>
  <c r="O77" i="14"/>
  <c r="AF77" i="13" s="1"/>
  <c r="M77" i="14"/>
  <c r="T77" i="13" s="1"/>
  <c r="K77" i="14"/>
  <c r="O76" i="14"/>
  <c r="AF76" i="13" s="1"/>
  <c r="M76" i="14"/>
  <c r="T76" i="13" s="1"/>
  <c r="K76" i="14"/>
  <c r="O75" i="14"/>
  <c r="AF75" i="13" s="1"/>
  <c r="M75" i="14"/>
  <c r="T75" i="13" s="1"/>
  <c r="K75" i="14"/>
  <c r="O74" i="14"/>
  <c r="AF74" i="13" s="1"/>
  <c r="M74" i="14"/>
  <c r="T74" i="13" s="1"/>
  <c r="K74" i="14"/>
  <c r="O73" i="14"/>
  <c r="AF73" i="13" s="1"/>
  <c r="M73" i="14"/>
  <c r="T73" i="13" s="1"/>
  <c r="K73" i="14"/>
  <c r="O72" i="14"/>
  <c r="AF72" i="13" s="1"/>
  <c r="M72" i="14"/>
  <c r="T72" i="13" s="1"/>
  <c r="K72" i="14"/>
  <c r="O71" i="14"/>
  <c r="AF71" i="13" s="1"/>
  <c r="M71" i="14"/>
  <c r="T71" i="13" s="1"/>
  <c r="K71" i="14"/>
  <c r="O70" i="14"/>
  <c r="AF70" i="13" s="1"/>
  <c r="M70" i="14"/>
  <c r="T70" i="13" s="1"/>
  <c r="K70" i="14"/>
  <c r="O69" i="14"/>
  <c r="AF69" i="13" s="1"/>
  <c r="M69" i="14"/>
  <c r="T69" i="13" s="1"/>
  <c r="K69" i="14"/>
  <c r="O68" i="14"/>
  <c r="AF68" i="13" s="1"/>
  <c r="M68" i="14"/>
  <c r="T68" i="13" s="1"/>
  <c r="K68" i="14"/>
  <c r="O88" i="14"/>
  <c r="AF88" i="13" s="1"/>
  <c r="M88" i="14"/>
  <c r="T88" i="13" s="1"/>
  <c r="K88" i="14"/>
  <c r="O87" i="14"/>
  <c r="AF87" i="13" s="1"/>
  <c r="M87" i="14"/>
  <c r="T87" i="13" s="1"/>
  <c r="K87" i="14"/>
  <c r="O86" i="14"/>
  <c r="AF86" i="13" s="1"/>
  <c r="M86" i="14"/>
  <c r="T86" i="13" s="1"/>
  <c r="K86" i="14"/>
  <c r="O85" i="14"/>
  <c r="AF85" i="13" s="1"/>
  <c r="M85" i="14"/>
  <c r="T85" i="13" s="1"/>
  <c r="K85" i="14"/>
  <c r="O84" i="14"/>
  <c r="AF84" i="13" s="1"/>
  <c r="M84" i="14"/>
  <c r="T84" i="13" s="1"/>
  <c r="K84" i="14"/>
  <c r="O90" i="14"/>
  <c r="AF90" i="13" s="1"/>
  <c r="M90" i="14"/>
  <c r="T90" i="13" s="1"/>
  <c r="K90" i="14"/>
  <c r="O93" i="14"/>
  <c r="AF93" i="13" s="1"/>
  <c r="M93" i="14"/>
  <c r="T93" i="13" s="1"/>
  <c r="K93" i="14"/>
  <c r="O107" i="14"/>
  <c r="AF107" i="13" s="1"/>
  <c r="M107" i="14"/>
  <c r="T107" i="13" s="1"/>
  <c r="K107" i="14"/>
  <c r="O106" i="14"/>
  <c r="AF106" i="13" s="1"/>
  <c r="M106" i="14"/>
  <c r="T106" i="13" s="1"/>
  <c r="K106" i="14"/>
  <c r="O105" i="14"/>
  <c r="AF105" i="13" s="1"/>
  <c r="M105" i="14"/>
  <c r="T105" i="13" s="1"/>
  <c r="K105" i="14"/>
  <c r="O104" i="14"/>
  <c r="AF104" i="13" s="1"/>
  <c r="M104" i="14"/>
  <c r="T104" i="13" s="1"/>
  <c r="K104" i="14"/>
  <c r="O103" i="14"/>
  <c r="AF103" i="13" s="1"/>
  <c r="M103" i="14"/>
  <c r="T103" i="13" s="1"/>
  <c r="K103" i="14"/>
  <c r="O102" i="14"/>
  <c r="AF102" i="13" s="1"/>
  <c r="M102" i="14"/>
  <c r="T102" i="13" s="1"/>
  <c r="K102" i="14"/>
  <c r="O101" i="14"/>
  <c r="AF101" i="13" s="1"/>
  <c r="M101" i="14"/>
  <c r="T101" i="13" s="1"/>
  <c r="K101" i="14"/>
  <c r="O100" i="14"/>
  <c r="AF100" i="13" s="1"/>
  <c r="M100" i="14"/>
  <c r="T100" i="13" s="1"/>
  <c r="K100" i="14"/>
  <c r="O99" i="14"/>
  <c r="AF99" i="13" s="1"/>
  <c r="M99" i="14"/>
  <c r="T99" i="13" s="1"/>
  <c r="K99" i="14"/>
  <c r="O98" i="14"/>
  <c r="AF98" i="13" s="1"/>
  <c r="M98" i="14"/>
  <c r="T98" i="13" s="1"/>
  <c r="K98" i="14"/>
  <c r="O97" i="14"/>
  <c r="AF97" i="13" s="1"/>
  <c r="M97" i="14"/>
  <c r="T97" i="13" s="1"/>
  <c r="K97" i="14"/>
  <c r="O96" i="14"/>
  <c r="AF96" i="13" s="1"/>
  <c r="M96" i="14"/>
  <c r="T96" i="13" s="1"/>
  <c r="K96" i="14"/>
  <c r="O111" i="14"/>
  <c r="AF111" i="13" s="1"/>
  <c r="M111" i="14"/>
  <c r="T111" i="13" s="1"/>
  <c r="K111" i="14"/>
  <c r="O118" i="14"/>
  <c r="AF118" i="13" s="1"/>
  <c r="M118" i="14"/>
  <c r="T118" i="13" s="1"/>
  <c r="K118" i="14"/>
  <c r="O117" i="14"/>
  <c r="AF117" i="13" s="1"/>
  <c r="M117" i="14"/>
  <c r="T117" i="13" s="1"/>
  <c r="K117" i="14"/>
  <c r="O116" i="14"/>
  <c r="AF116" i="13" s="1"/>
  <c r="M116" i="14"/>
  <c r="T116" i="13" s="1"/>
  <c r="K116" i="14"/>
  <c r="O115" i="14"/>
  <c r="AF115" i="13" s="1"/>
  <c r="M115" i="14"/>
  <c r="T115" i="13" s="1"/>
  <c r="K115" i="14"/>
  <c r="O114" i="14"/>
  <c r="AF114" i="13" s="1"/>
  <c r="M114" i="14"/>
  <c r="T114" i="13" s="1"/>
  <c r="K114" i="14"/>
  <c r="O121" i="14"/>
  <c r="AF121" i="13" s="1"/>
  <c r="M121" i="14"/>
  <c r="T121" i="13" s="1"/>
  <c r="K121" i="14"/>
  <c r="I121" i="14"/>
  <c r="I120" i="14"/>
  <c r="I119" i="14"/>
  <c r="I118" i="14"/>
  <c r="I117" i="14"/>
  <c r="I116" i="14"/>
  <c r="I115" i="14"/>
  <c r="I114" i="14"/>
  <c r="I107" i="14"/>
  <c r="I111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0" i="14"/>
  <c r="I89" i="14"/>
  <c r="I88" i="14"/>
  <c r="I87" i="14"/>
  <c r="I86" i="14"/>
  <c r="I85" i="14"/>
  <c r="I84" i="14"/>
  <c r="I80" i="14"/>
  <c r="I81" i="14"/>
  <c r="I77" i="14"/>
  <c r="I76" i="14"/>
  <c r="I75" i="14"/>
  <c r="I74" i="14"/>
  <c r="I73" i="14"/>
  <c r="I72" i="14"/>
  <c r="I71" i="14"/>
  <c r="I70" i="14"/>
  <c r="I69" i="14"/>
  <c r="I68" i="14"/>
  <c r="I65" i="14"/>
  <c r="I64" i="14"/>
  <c r="I63" i="14"/>
  <c r="I62" i="14"/>
  <c r="I60" i="14"/>
  <c r="I59" i="14"/>
  <c r="I58" i="14"/>
  <c r="I53" i="14"/>
  <c r="I52" i="14"/>
  <c r="I51" i="14"/>
  <c r="I50" i="14"/>
  <c r="I49" i="14"/>
  <c r="I48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3" i="14"/>
  <c r="I32" i="14"/>
  <c r="I31" i="14"/>
  <c r="I28" i="14"/>
  <c r="I27" i="14"/>
  <c r="I25" i="14"/>
  <c r="I24" i="14"/>
  <c r="I23" i="14"/>
  <c r="I19" i="14"/>
  <c r="I18" i="14"/>
  <c r="I17" i="14"/>
  <c r="I13" i="14"/>
  <c r="I12" i="14"/>
  <c r="I8" i="14"/>
  <c r="O122" i="14"/>
  <c r="AF122" i="13" s="1"/>
  <c r="M122" i="14"/>
  <c r="T122" i="13" s="1"/>
  <c r="K122" i="14"/>
  <c r="I122" i="14"/>
  <c r="O120" i="14"/>
  <c r="AF120" i="13" s="1"/>
  <c r="M120" i="14"/>
  <c r="T120" i="13" s="1"/>
  <c r="K120" i="14"/>
  <c r="O119" i="14"/>
  <c r="AF119" i="13" s="1"/>
  <c r="M119" i="14"/>
  <c r="T119" i="13" s="1"/>
  <c r="K119" i="14"/>
  <c r="I113" i="14"/>
  <c r="M113" i="14"/>
  <c r="T113" i="13" s="1"/>
  <c r="D113" i="14"/>
  <c r="K113" i="14" s="1"/>
  <c r="H113" i="13" s="1"/>
  <c r="O112" i="14"/>
  <c r="AF112" i="13" s="1"/>
  <c r="M112" i="14"/>
  <c r="T112" i="13" s="1"/>
  <c r="K112" i="14"/>
  <c r="I112" i="14"/>
  <c r="O110" i="14"/>
  <c r="AF110" i="13" s="1"/>
  <c r="M110" i="14"/>
  <c r="T110" i="13" s="1"/>
  <c r="K110" i="14"/>
  <c r="I110" i="14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I106" i="14"/>
  <c r="O95" i="14"/>
  <c r="AF95" i="13" s="1"/>
  <c r="M95" i="14"/>
  <c r="T95" i="13" s="1"/>
  <c r="K95" i="14"/>
  <c r="O94" i="14"/>
  <c r="AF94" i="13" s="1"/>
  <c r="M94" i="14"/>
  <c r="T94" i="13" s="1"/>
  <c r="K94" i="14"/>
  <c r="O92" i="14"/>
  <c r="AF92" i="13" s="1"/>
  <c r="M92" i="14"/>
  <c r="T92" i="13" s="1"/>
  <c r="K92" i="14"/>
  <c r="I92" i="14"/>
  <c r="O91" i="14"/>
  <c r="AF91" i="13" s="1"/>
  <c r="M91" i="14"/>
  <c r="T91" i="13" s="1"/>
  <c r="K91" i="14"/>
  <c r="I91" i="14"/>
  <c r="O89" i="14"/>
  <c r="AF89" i="13" s="1"/>
  <c r="M89" i="14"/>
  <c r="T89" i="13" s="1"/>
  <c r="K89" i="14"/>
  <c r="O83" i="14"/>
  <c r="AF83" i="13" s="1"/>
  <c r="M83" i="14"/>
  <c r="T83" i="13" s="1"/>
  <c r="K83" i="14"/>
  <c r="I83" i="14"/>
  <c r="I82" i="14"/>
  <c r="M82" i="14"/>
  <c r="T82" i="13" s="1"/>
  <c r="D82" i="14"/>
  <c r="K82" i="14" s="1"/>
  <c r="H82" i="13" s="1"/>
  <c r="O67" i="14"/>
  <c r="AF67" i="13" s="1"/>
  <c r="M67" i="14"/>
  <c r="T67" i="13" s="1"/>
  <c r="I67" i="14"/>
  <c r="D67" i="14"/>
  <c r="K67" i="14" s="1"/>
  <c r="H67" i="13" s="1"/>
  <c r="O57" i="14"/>
  <c r="AF57" i="13" s="1"/>
  <c r="M57" i="14"/>
  <c r="T57" i="13" s="1"/>
  <c r="K57" i="14"/>
  <c r="I57" i="14"/>
  <c r="O56" i="14"/>
  <c r="AF56" i="13" s="1"/>
  <c r="M56" i="14"/>
  <c r="T56" i="13" s="1"/>
  <c r="K56" i="14"/>
  <c r="I56" i="14"/>
  <c r="O55" i="14"/>
  <c r="AF55" i="13" s="1"/>
  <c r="M55" i="14"/>
  <c r="T55" i="13" s="1"/>
  <c r="K55" i="14"/>
  <c r="I55" i="14"/>
  <c r="O47" i="14"/>
  <c r="AF47" i="13" s="1"/>
  <c r="M47" i="14"/>
  <c r="T47" i="13" s="1"/>
  <c r="I47" i="14"/>
  <c r="D47" i="14"/>
  <c r="K47" i="14" s="1"/>
  <c r="H47" i="13" s="1"/>
  <c r="O34" i="14"/>
  <c r="AF34" i="13" s="1"/>
  <c r="M34" i="14"/>
  <c r="T34" i="13" s="1"/>
  <c r="K34" i="14"/>
  <c r="I34" i="14"/>
  <c r="O33" i="14"/>
  <c r="AF33" i="13" s="1"/>
  <c r="M33" i="14"/>
  <c r="T33" i="13" s="1"/>
  <c r="K33" i="14"/>
  <c r="O30" i="14"/>
  <c r="AF30" i="13" s="1"/>
  <c r="M30" i="14"/>
  <c r="T30" i="13" s="1"/>
  <c r="K30" i="14"/>
  <c r="I30" i="14"/>
  <c r="O29" i="14"/>
  <c r="AF29" i="13" s="1"/>
  <c r="M29" i="14"/>
  <c r="T29" i="13" s="1"/>
  <c r="I29" i="14"/>
  <c r="D29" i="14"/>
  <c r="K29" i="14" s="1"/>
  <c r="H29" i="13" s="1"/>
  <c r="O21" i="14"/>
  <c r="AF21" i="13" s="1"/>
  <c r="M21" i="14"/>
  <c r="T21" i="13" s="1"/>
  <c r="K21" i="14"/>
  <c r="I21" i="14"/>
  <c r="O20" i="14"/>
  <c r="AF20" i="13" s="1"/>
  <c r="M20" i="14"/>
  <c r="T20" i="13" s="1"/>
  <c r="K20" i="14"/>
  <c r="I20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I15" i="14"/>
  <c r="O14" i="14"/>
  <c r="AF14" i="13" s="1"/>
  <c r="M14" i="14"/>
  <c r="T14" i="13" s="1"/>
  <c r="K14" i="14"/>
  <c r="I14" i="14"/>
  <c r="O11" i="14"/>
  <c r="AF11" i="13" s="1"/>
  <c r="M11" i="14"/>
  <c r="T11" i="13" s="1"/>
  <c r="K11" i="14"/>
  <c r="I11" i="14"/>
  <c r="O10" i="14"/>
  <c r="AF10" i="13" s="1"/>
  <c r="M10" i="14"/>
  <c r="T10" i="13" s="1"/>
  <c r="K10" i="14"/>
  <c r="I10" i="14"/>
  <c r="O9" i="14"/>
  <c r="AF9" i="13" s="1"/>
  <c r="M9" i="14"/>
  <c r="T9" i="13" s="1"/>
  <c r="K9" i="14"/>
  <c r="I9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9" i="14"/>
  <c r="Z9" i="13" s="1"/>
  <c r="H9" i="13"/>
  <c r="N10" i="14"/>
  <c r="Z10" i="13" s="1"/>
  <c r="H10" i="13"/>
  <c r="N11" i="14"/>
  <c r="Z11" i="13" s="1"/>
  <c r="H11" i="13"/>
  <c r="N14" i="14"/>
  <c r="Z14" i="13" s="1"/>
  <c r="H14" i="13"/>
  <c r="N15" i="14"/>
  <c r="Z15" i="13" s="1"/>
  <c r="H15" i="13"/>
  <c r="N20" i="14"/>
  <c r="Z20" i="13" s="1"/>
  <c r="H20" i="13"/>
  <c r="N21" i="14"/>
  <c r="Z21" i="13" s="1"/>
  <c r="H21" i="13"/>
  <c r="N30" i="14"/>
  <c r="Z30" i="13" s="1"/>
  <c r="H30" i="13"/>
  <c r="N33" i="14"/>
  <c r="Z33" i="13" s="1"/>
  <c r="H33" i="13"/>
  <c r="N34" i="14"/>
  <c r="Z34" i="13" s="1"/>
  <c r="H34" i="13"/>
  <c r="N55" i="14"/>
  <c r="Z55" i="13" s="1"/>
  <c r="H55" i="13"/>
  <c r="N56" i="14"/>
  <c r="Z56" i="13" s="1"/>
  <c r="H56" i="13"/>
  <c r="N57" i="14"/>
  <c r="Z57" i="13" s="1"/>
  <c r="H57" i="13"/>
  <c r="N83" i="14"/>
  <c r="Z83" i="13" s="1"/>
  <c r="H83" i="13"/>
  <c r="N89" i="14"/>
  <c r="Z89" i="13" s="1"/>
  <c r="H89" i="13"/>
  <c r="N91" i="14"/>
  <c r="Z91" i="13" s="1"/>
  <c r="H91" i="13"/>
  <c r="N92" i="14"/>
  <c r="Z92" i="13" s="1"/>
  <c r="H92" i="13"/>
  <c r="N94" i="14"/>
  <c r="Z94" i="13" s="1"/>
  <c r="H94" i="13"/>
  <c r="N95" i="14"/>
  <c r="Z95" i="13" s="1"/>
  <c r="H95" i="13"/>
  <c r="N108" i="14"/>
  <c r="Z108" i="13" s="1"/>
  <c r="H108" i="13"/>
  <c r="N109" i="14"/>
  <c r="Z109" i="13" s="1"/>
  <c r="H109" i="13"/>
  <c r="N110" i="14"/>
  <c r="Z110" i="13" s="1"/>
  <c r="H110" i="13"/>
  <c r="N112" i="14"/>
  <c r="Z112" i="13" s="1"/>
  <c r="H112" i="13"/>
  <c r="N119" i="14"/>
  <c r="Z119" i="13" s="1"/>
  <c r="H119" i="13"/>
  <c r="N120" i="14"/>
  <c r="Z120" i="13" s="1"/>
  <c r="H120" i="13"/>
  <c r="N122" i="14"/>
  <c r="Z122" i="13" s="1"/>
  <c r="H122" i="13"/>
  <c r="N121" i="14"/>
  <c r="Z121" i="13" s="1"/>
  <c r="H121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1" i="14"/>
  <c r="Z111" i="13" s="1"/>
  <c r="H111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93" i="14"/>
  <c r="Z93" i="13" s="1"/>
  <c r="H93" i="13"/>
  <c r="N90" i="14"/>
  <c r="Z90" i="13" s="1"/>
  <c r="H90" i="13"/>
  <c r="N84" i="14"/>
  <c r="Z84" i="13" s="1"/>
  <c r="H84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68" i="14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80" i="14"/>
  <c r="Z80" i="13" s="1"/>
  <c r="H80" i="13"/>
  <c r="N81" i="14"/>
  <c r="Z81" i="13" s="1"/>
  <c r="H81" i="13"/>
  <c r="N58" i="14"/>
  <c r="Z58" i="13" s="1"/>
  <c r="H58" i="13"/>
  <c r="N59" i="14"/>
  <c r="Z59" i="13" s="1"/>
  <c r="H59" i="13"/>
  <c r="N60" i="14"/>
  <c r="Z60" i="13" s="1"/>
  <c r="H60" i="13"/>
  <c r="N62" i="14"/>
  <c r="Z62" i="13" s="1"/>
  <c r="H62" i="13"/>
  <c r="N63" i="14"/>
  <c r="Z63" i="13" s="1"/>
  <c r="H63" i="13"/>
  <c r="N64" i="14"/>
  <c r="Z64" i="13" s="1"/>
  <c r="H64" i="13"/>
  <c r="N65" i="14"/>
  <c r="Z65" i="13" s="1"/>
  <c r="H65" i="13"/>
  <c r="N48" i="14"/>
  <c r="Z48" i="13" s="1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31" i="14"/>
  <c r="Z31" i="13" s="1"/>
  <c r="H31" i="13"/>
  <c r="N32" i="14"/>
  <c r="Z32" i="13" s="1"/>
  <c r="H32" i="13"/>
  <c r="N23" i="14"/>
  <c r="Z23" i="13" s="1"/>
  <c r="H23" i="13"/>
  <c r="N24" i="14"/>
  <c r="Z24" i="13" s="1"/>
  <c r="H24" i="13"/>
  <c r="N25" i="14"/>
  <c r="Z25" i="13" s="1"/>
  <c r="H25" i="13"/>
  <c r="N27" i="14"/>
  <c r="Z27" i="13" s="1"/>
  <c r="H27" i="13"/>
  <c r="N28" i="14"/>
  <c r="Z28" i="13" s="1"/>
  <c r="H28" i="13"/>
  <c r="N17" i="14"/>
  <c r="Z17" i="13" s="1"/>
  <c r="H17" i="13"/>
  <c r="N18" i="14"/>
  <c r="Z18" i="13" s="1"/>
  <c r="H18" i="13"/>
  <c r="N19" i="14"/>
  <c r="Z19" i="13" s="1"/>
  <c r="H19" i="13"/>
  <c r="N12" i="14"/>
  <c r="Z12" i="13" s="1"/>
  <c r="H12" i="13"/>
  <c r="N13" i="14"/>
  <c r="Z13" i="13" s="1"/>
  <c r="H13" i="13"/>
  <c r="N8" i="14"/>
  <c r="Z8" i="13" s="1"/>
  <c r="H8" i="13"/>
  <c r="O113" i="14"/>
  <c r="AF113" i="13" s="1"/>
  <c r="O82" i="14"/>
  <c r="AF82" i="13" s="1"/>
  <c r="L8" i="14"/>
  <c r="N8" i="13" s="1"/>
  <c r="N7" i="14"/>
  <c r="L12" i="14"/>
  <c r="N12" i="13" s="1"/>
  <c r="L13" i="14"/>
  <c r="N13" i="13" s="1"/>
  <c r="N16" i="14"/>
  <c r="Z16" i="13" s="1"/>
  <c r="L17" i="14"/>
  <c r="N17" i="13" s="1"/>
  <c r="L18" i="14"/>
  <c r="N18" i="13" s="1"/>
  <c r="L19" i="14"/>
  <c r="N19" i="13" s="1"/>
  <c r="L23" i="14"/>
  <c r="N23" i="13" s="1"/>
  <c r="L24" i="14"/>
  <c r="N24" i="13" s="1"/>
  <c r="L25" i="14"/>
  <c r="N25" i="13" s="1"/>
  <c r="L27" i="14"/>
  <c r="N27" i="13" s="1"/>
  <c r="L28" i="14"/>
  <c r="N28" i="13" s="1"/>
  <c r="L31" i="14"/>
  <c r="N31" i="13" s="1"/>
  <c r="L32" i="14"/>
  <c r="N32" i="13" s="1"/>
  <c r="N29" i="14"/>
  <c r="Z29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N47" i="14"/>
  <c r="Z47" i="13" s="1"/>
  <c r="L58" i="14"/>
  <c r="N58" i="13" s="1"/>
  <c r="L59" i="14"/>
  <c r="N59" i="13" s="1"/>
  <c r="L60" i="14"/>
  <c r="N60" i="13" s="1"/>
  <c r="L62" i="14"/>
  <c r="N62" i="13" s="1"/>
  <c r="L63" i="14"/>
  <c r="N63" i="13" s="1"/>
  <c r="L64" i="14"/>
  <c r="N64" i="13" s="1"/>
  <c r="L65" i="14"/>
  <c r="N65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80" i="14"/>
  <c r="N80" i="13" s="1"/>
  <c r="L81" i="14"/>
  <c r="N81" i="13" s="1"/>
  <c r="L84" i="14"/>
  <c r="N84" i="13" s="1"/>
  <c r="L85" i="14"/>
  <c r="N85" i="13" s="1"/>
  <c r="L86" i="14"/>
  <c r="N86" i="13" s="1"/>
  <c r="L87" i="14"/>
  <c r="N87" i="13" s="1"/>
  <c r="L88" i="14"/>
  <c r="N88" i="13" s="1"/>
  <c r="L90" i="14"/>
  <c r="N90" i="13" s="1"/>
  <c r="L93" i="14"/>
  <c r="N93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N82" i="14"/>
  <c r="Z82" i="13" s="1"/>
  <c r="L111" i="14"/>
  <c r="N111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N113" i="14"/>
  <c r="L121" i="14"/>
  <c r="N121" i="13" s="1"/>
  <c r="L9" i="14"/>
  <c r="N9" i="13" s="1"/>
  <c r="L10" i="14"/>
  <c r="N10" i="13" s="1"/>
  <c r="L11" i="14"/>
  <c r="N11" i="13" s="1"/>
  <c r="L14" i="14"/>
  <c r="N14" i="13" s="1"/>
  <c r="L15" i="14"/>
  <c r="N15" i="13" s="1"/>
  <c r="L20" i="14"/>
  <c r="N20" i="13" s="1"/>
  <c r="L21" i="14"/>
  <c r="N21" i="13" s="1"/>
  <c r="L30" i="14"/>
  <c r="N30" i="13" s="1"/>
  <c r="L33" i="14"/>
  <c r="N33" i="13" s="1"/>
  <c r="L34" i="14"/>
  <c r="N34" i="13" s="1"/>
  <c r="L55" i="14"/>
  <c r="N55" i="13" s="1"/>
  <c r="L56" i="14"/>
  <c r="N56" i="13" s="1"/>
  <c r="L57" i="14"/>
  <c r="N57" i="13" s="1"/>
  <c r="L83" i="14"/>
  <c r="N83" i="13" s="1"/>
  <c r="L89" i="14"/>
  <c r="N89" i="13" s="1"/>
  <c r="L91" i="14"/>
  <c r="N91" i="13" s="1"/>
  <c r="L92" i="14"/>
  <c r="N92" i="13" s="1"/>
  <c r="L94" i="14"/>
  <c r="N94" i="13" s="1"/>
  <c r="L95" i="14"/>
  <c r="N95" i="13" s="1"/>
  <c r="L108" i="14"/>
  <c r="N108" i="13" s="1"/>
  <c r="L109" i="14"/>
  <c r="N109" i="13" s="1"/>
  <c r="L110" i="14"/>
  <c r="N110" i="13" s="1"/>
  <c r="L112" i="14"/>
  <c r="N112" i="13" s="1"/>
  <c r="L119" i="14"/>
  <c r="N119" i="13" s="1"/>
  <c r="L120" i="14"/>
  <c r="N120" i="13" s="1"/>
  <c r="L122" i="14"/>
  <c r="N122" i="13" s="1"/>
  <c r="AD122" i="13"/>
  <c r="AC121" i="13"/>
  <c r="AB121" i="13"/>
  <c r="AD120" i="13"/>
  <c r="AC120" i="13"/>
  <c r="AB120" i="13"/>
  <c r="AD119" i="13"/>
  <c r="AC119" i="13"/>
  <c r="AB119" i="13"/>
  <c r="AC118" i="13"/>
  <c r="AB118" i="13"/>
  <c r="AC117" i="13"/>
  <c r="AD116" i="13"/>
  <c r="AC116" i="13"/>
  <c r="AB116" i="13"/>
  <c r="AC115" i="13"/>
  <c r="AB115" i="13"/>
  <c r="AC114" i="13"/>
  <c r="AB114" i="13"/>
  <c r="AE113" i="13"/>
  <c r="AD113" i="13"/>
  <c r="AC113" i="13"/>
  <c r="AB113" i="13"/>
  <c r="AD112" i="13"/>
  <c r="AD110" i="13"/>
  <c r="AC110" i="13"/>
  <c r="AD109" i="13"/>
  <c r="AC109" i="13"/>
  <c r="AB109" i="13"/>
  <c r="AD108" i="13"/>
  <c r="AC108" i="13"/>
  <c r="AB108" i="13"/>
  <c r="AC107" i="13"/>
  <c r="AB107" i="13"/>
  <c r="AD106" i="13"/>
  <c r="AC106" i="13"/>
  <c r="AB106" i="13"/>
  <c r="AC105" i="13"/>
  <c r="AB105" i="13"/>
  <c r="AD104" i="13"/>
  <c r="AC104" i="13"/>
  <c r="AB104" i="13"/>
  <c r="AD103" i="13"/>
  <c r="AC103" i="13"/>
  <c r="AB103" i="13"/>
  <c r="AD102" i="13"/>
  <c r="AC102" i="13"/>
  <c r="AB102" i="13"/>
  <c r="AC101" i="13"/>
  <c r="AB101" i="13"/>
  <c r="AC100" i="13"/>
  <c r="AB100" i="13"/>
  <c r="AC99" i="13"/>
  <c r="AB99" i="13"/>
  <c r="AC98" i="13"/>
  <c r="AB98" i="13"/>
  <c r="AB97" i="13"/>
  <c r="AC96" i="13"/>
  <c r="AB96" i="13"/>
  <c r="AD95" i="13"/>
  <c r="AC95" i="13"/>
  <c r="AB95" i="13"/>
  <c r="AD94" i="13"/>
  <c r="AC94" i="13"/>
  <c r="AB94" i="13"/>
  <c r="AC93" i="13"/>
  <c r="AB93" i="13"/>
  <c r="AD92" i="13"/>
  <c r="AC92" i="13"/>
  <c r="AB92" i="13"/>
  <c r="AD91" i="13"/>
  <c r="AC91" i="13"/>
  <c r="AB91" i="13"/>
  <c r="AC90" i="13"/>
  <c r="AB90" i="13"/>
  <c r="AD89" i="13"/>
  <c r="AC89" i="13"/>
  <c r="AB89" i="13"/>
  <c r="AC88" i="13"/>
  <c r="AB88" i="13"/>
  <c r="AC87" i="13"/>
  <c r="AB87" i="13"/>
  <c r="AC86" i="13"/>
  <c r="AB86" i="13"/>
  <c r="AC85" i="13"/>
  <c r="AB85" i="13"/>
  <c r="AC84" i="13"/>
  <c r="AB84" i="13"/>
  <c r="AD83" i="13"/>
  <c r="AC83" i="13"/>
  <c r="AB83" i="13"/>
  <c r="AE82" i="13"/>
  <c r="AD82" i="13"/>
  <c r="AC82" i="13"/>
  <c r="AB82" i="13"/>
  <c r="AC80" i="13"/>
  <c r="AB80" i="13"/>
  <c r="AC79" i="13"/>
  <c r="AB79" i="13"/>
  <c r="AC78" i="13"/>
  <c r="AC77" i="13"/>
  <c r="AB77" i="13"/>
  <c r="AC76" i="13"/>
  <c r="AB76" i="13"/>
  <c r="AD75" i="13"/>
  <c r="AC75" i="13"/>
  <c r="AB75" i="13"/>
  <c r="AC74" i="13"/>
  <c r="AB74" i="13"/>
  <c r="AC73" i="13"/>
  <c r="AB73" i="13"/>
  <c r="AD72" i="13"/>
  <c r="AC72" i="13"/>
  <c r="AB72" i="13"/>
  <c r="AC71" i="13"/>
  <c r="AB71" i="13"/>
  <c r="AC70" i="13"/>
  <c r="AB70" i="13"/>
  <c r="AD69" i="13"/>
  <c r="AC69" i="13"/>
  <c r="AB69" i="13"/>
  <c r="AC68" i="13"/>
  <c r="AB68" i="13"/>
  <c r="AE67" i="13"/>
  <c r="AD67" i="13"/>
  <c r="AC67" i="13"/>
  <c r="AB67" i="13"/>
  <c r="AC66" i="13"/>
  <c r="AB66" i="13"/>
  <c r="AD65" i="13"/>
  <c r="AC65" i="13"/>
  <c r="AB65" i="13"/>
  <c r="AC64" i="13"/>
  <c r="AB64" i="13"/>
  <c r="AC63" i="13"/>
  <c r="AB63" i="13"/>
  <c r="AC62" i="13"/>
  <c r="AB62" i="13"/>
  <c r="AC61" i="13"/>
  <c r="AB61" i="13"/>
  <c r="AC60" i="13"/>
  <c r="AB60" i="13"/>
  <c r="AC59" i="13"/>
  <c r="AB58" i="13"/>
  <c r="AD57" i="13"/>
  <c r="AC57" i="13"/>
  <c r="AB57" i="13"/>
  <c r="AD56" i="13"/>
  <c r="AC56" i="13"/>
  <c r="AB56" i="13"/>
  <c r="AD55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C38" i="13"/>
  <c r="AB38" i="13"/>
  <c r="AB37" i="13"/>
  <c r="AD36" i="13"/>
  <c r="AC36" i="13"/>
  <c r="AB36" i="13"/>
  <c r="AC35" i="13"/>
  <c r="AB35" i="13"/>
  <c r="AD34" i="13"/>
  <c r="AC34" i="13"/>
  <c r="AB34" i="13"/>
  <c r="AD33" i="13"/>
  <c r="AC33" i="13"/>
  <c r="AB33" i="13"/>
  <c r="AC32" i="13"/>
  <c r="AB32" i="13"/>
  <c r="AC31" i="13"/>
  <c r="AB31" i="13"/>
  <c r="AD30" i="13"/>
  <c r="AC30" i="13"/>
  <c r="AB30" i="13"/>
  <c r="AE29" i="13"/>
  <c r="AD29" i="13"/>
  <c r="AC29" i="13"/>
  <c r="AB29" i="13"/>
  <c r="AB28" i="13"/>
  <c r="AC27" i="13"/>
  <c r="AC26" i="13"/>
  <c r="AC25" i="13"/>
  <c r="AB25" i="13"/>
  <c r="AD24" i="13"/>
  <c r="AC24" i="13"/>
  <c r="AC23" i="13"/>
  <c r="AB23" i="13"/>
  <c r="AD22" i="13"/>
  <c r="AC22" i="13"/>
  <c r="AD21" i="13"/>
  <c r="AC21" i="13"/>
  <c r="AB21" i="13"/>
  <c r="AD20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D15" i="13"/>
  <c r="AC15" i="13"/>
  <c r="AB15" i="13"/>
  <c r="AD14" i="13"/>
  <c r="AC14" i="13"/>
  <c r="AB14" i="13"/>
  <c r="AC13" i="13"/>
  <c r="AB13" i="13"/>
  <c r="AC12" i="13"/>
  <c r="AB12" i="13"/>
  <c r="AD11" i="13"/>
  <c r="AC11" i="13"/>
  <c r="AB11" i="13"/>
  <c r="AD10" i="13"/>
  <c r="AC10" i="13"/>
  <c r="AB10" i="13"/>
  <c r="AD9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X122" i="13"/>
  <c r="W121" i="13"/>
  <c r="V121" i="13"/>
  <c r="X120" i="13"/>
  <c r="W120" i="13"/>
  <c r="V120" i="13"/>
  <c r="X119" i="13"/>
  <c r="W119" i="13"/>
  <c r="V119" i="13"/>
  <c r="W118" i="13"/>
  <c r="V118" i="13"/>
  <c r="W117" i="13"/>
  <c r="X116" i="13"/>
  <c r="W116" i="13"/>
  <c r="V116" i="13"/>
  <c r="W115" i="13"/>
  <c r="V115" i="13"/>
  <c r="W114" i="13"/>
  <c r="V114" i="13"/>
  <c r="Y113" i="13"/>
  <c r="X113" i="13"/>
  <c r="W113" i="13"/>
  <c r="V113" i="13"/>
  <c r="X112" i="13"/>
  <c r="X110" i="13"/>
  <c r="W110" i="13"/>
  <c r="X109" i="13"/>
  <c r="W109" i="13"/>
  <c r="V109" i="13"/>
  <c r="X108" i="13"/>
  <c r="W108" i="13"/>
  <c r="V108" i="13"/>
  <c r="W107" i="13"/>
  <c r="V107" i="13"/>
  <c r="X106" i="13"/>
  <c r="W106" i="13"/>
  <c r="V106" i="13"/>
  <c r="W105" i="13"/>
  <c r="V105" i="13"/>
  <c r="X104" i="13"/>
  <c r="W104" i="13"/>
  <c r="V104" i="13"/>
  <c r="X103" i="13"/>
  <c r="W103" i="13"/>
  <c r="V103" i="13"/>
  <c r="X102" i="13"/>
  <c r="W102" i="13"/>
  <c r="V102" i="13"/>
  <c r="W101" i="13"/>
  <c r="V101" i="13"/>
  <c r="W100" i="13"/>
  <c r="V100" i="13"/>
  <c r="W99" i="13"/>
  <c r="V99" i="13"/>
  <c r="W98" i="13"/>
  <c r="V98" i="13"/>
  <c r="V97" i="13"/>
  <c r="W96" i="13"/>
  <c r="V96" i="13"/>
  <c r="X95" i="13"/>
  <c r="W95" i="13"/>
  <c r="V95" i="13"/>
  <c r="X94" i="13"/>
  <c r="W94" i="13"/>
  <c r="V94" i="13"/>
  <c r="W93" i="13"/>
  <c r="V93" i="13"/>
  <c r="X92" i="13"/>
  <c r="W92" i="13"/>
  <c r="V92" i="13"/>
  <c r="X91" i="13"/>
  <c r="W91" i="13"/>
  <c r="V91" i="13"/>
  <c r="W90" i="13"/>
  <c r="V90" i="13"/>
  <c r="X89" i="13"/>
  <c r="W89" i="13"/>
  <c r="V89" i="13"/>
  <c r="W88" i="13"/>
  <c r="V88" i="13"/>
  <c r="W87" i="13"/>
  <c r="V87" i="13"/>
  <c r="W86" i="13"/>
  <c r="V86" i="13"/>
  <c r="W85" i="13"/>
  <c r="V85" i="13"/>
  <c r="W84" i="13"/>
  <c r="V84" i="13"/>
  <c r="X83" i="13"/>
  <c r="W83" i="13"/>
  <c r="V83" i="13"/>
  <c r="Y82" i="13"/>
  <c r="X82" i="13"/>
  <c r="W82" i="13"/>
  <c r="V82" i="13"/>
  <c r="W80" i="13"/>
  <c r="V80" i="13"/>
  <c r="W79" i="13"/>
  <c r="V79" i="13"/>
  <c r="W78" i="13"/>
  <c r="W77" i="13"/>
  <c r="V77" i="13"/>
  <c r="W76" i="13"/>
  <c r="V76" i="13"/>
  <c r="X75" i="13"/>
  <c r="W75" i="13"/>
  <c r="V75" i="13"/>
  <c r="W74" i="13"/>
  <c r="V74" i="13"/>
  <c r="W73" i="13"/>
  <c r="V73" i="13"/>
  <c r="X72" i="13"/>
  <c r="W72" i="13"/>
  <c r="V72" i="13"/>
  <c r="W71" i="13"/>
  <c r="V71" i="13"/>
  <c r="W70" i="13"/>
  <c r="V70" i="13"/>
  <c r="X69" i="13"/>
  <c r="W69" i="13"/>
  <c r="V69" i="13"/>
  <c r="W68" i="13"/>
  <c r="V68" i="13"/>
  <c r="Y67" i="13"/>
  <c r="X67" i="13"/>
  <c r="W67" i="13"/>
  <c r="V67" i="13"/>
  <c r="W66" i="13"/>
  <c r="V66" i="13"/>
  <c r="X65" i="13"/>
  <c r="W65" i="13"/>
  <c r="V65" i="13"/>
  <c r="W64" i="13"/>
  <c r="V64" i="13"/>
  <c r="W63" i="13"/>
  <c r="V63" i="13"/>
  <c r="W62" i="13"/>
  <c r="V62" i="13"/>
  <c r="W61" i="13"/>
  <c r="V61" i="13"/>
  <c r="W60" i="13"/>
  <c r="V60" i="13"/>
  <c r="W59" i="13"/>
  <c r="V58" i="13"/>
  <c r="X57" i="13"/>
  <c r="W57" i="13"/>
  <c r="V57" i="13"/>
  <c r="X56" i="13"/>
  <c r="W56" i="13"/>
  <c r="V56" i="13"/>
  <c r="X55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V37" i="13"/>
  <c r="X36" i="13"/>
  <c r="W36" i="13"/>
  <c r="V36" i="13"/>
  <c r="W35" i="13"/>
  <c r="V35" i="13"/>
  <c r="X34" i="13"/>
  <c r="W34" i="13"/>
  <c r="V34" i="13"/>
  <c r="X33" i="13"/>
  <c r="W33" i="13"/>
  <c r="V33" i="13"/>
  <c r="W32" i="13"/>
  <c r="V32" i="13"/>
  <c r="W31" i="13"/>
  <c r="V31" i="13"/>
  <c r="X30" i="13"/>
  <c r="W30" i="13"/>
  <c r="V30" i="13"/>
  <c r="Y29" i="13"/>
  <c r="X29" i="13"/>
  <c r="W29" i="13"/>
  <c r="V29" i="13"/>
  <c r="V28" i="13"/>
  <c r="W27" i="13"/>
  <c r="W26" i="13"/>
  <c r="W25" i="13"/>
  <c r="V25" i="13"/>
  <c r="X24" i="13"/>
  <c r="W24" i="13"/>
  <c r="W23" i="13"/>
  <c r="V23" i="13"/>
  <c r="X22" i="13"/>
  <c r="W22" i="13"/>
  <c r="X21" i="13"/>
  <c r="W21" i="13"/>
  <c r="V21" i="13"/>
  <c r="X20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X15" i="13"/>
  <c r="W15" i="13"/>
  <c r="V15" i="13"/>
  <c r="X14" i="13"/>
  <c r="W14" i="13"/>
  <c r="V14" i="13"/>
  <c r="W13" i="13"/>
  <c r="V13" i="13"/>
  <c r="W12" i="13"/>
  <c r="V12" i="13"/>
  <c r="X11" i="13"/>
  <c r="W11" i="13"/>
  <c r="V11" i="13"/>
  <c r="X10" i="13"/>
  <c r="W10" i="13"/>
  <c r="V10" i="13"/>
  <c r="X9" i="13"/>
  <c r="W9" i="13"/>
  <c r="V9" i="13"/>
  <c r="W8" i="13"/>
  <c r="V8" i="13"/>
  <c r="Y7" i="13"/>
  <c r="X7" i="13"/>
  <c r="W7" i="13"/>
  <c r="V7" i="13"/>
  <c r="Y6" i="13"/>
  <c r="X6" i="13"/>
  <c r="W6" i="13"/>
  <c r="V6" i="13"/>
  <c r="R122" i="13"/>
  <c r="Q121" i="13"/>
  <c r="P121" i="13"/>
  <c r="R120" i="13"/>
  <c r="Q120" i="13"/>
  <c r="P120" i="13"/>
  <c r="R119" i="13"/>
  <c r="Q119" i="13"/>
  <c r="P119" i="13"/>
  <c r="Q118" i="13"/>
  <c r="P118" i="13"/>
  <c r="Q117" i="13"/>
  <c r="R116" i="13"/>
  <c r="Q116" i="13"/>
  <c r="P116" i="13"/>
  <c r="Q115" i="13"/>
  <c r="P115" i="13"/>
  <c r="Q114" i="13"/>
  <c r="P114" i="13"/>
  <c r="S113" i="13"/>
  <c r="R113" i="13"/>
  <c r="Q113" i="13"/>
  <c r="P113" i="13"/>
  <c r="R112" i="13"/>
  <c r="R110" i="13"/>
  <c r="Q110" i="13"/>
  <c r="R109" i="13"/>
  <c r="Q109" i="13"/>
  <c r="P109" i="13"/>
  <c r="R108" i="13"/>
  <c r="Q108" i="13"/>
  <c r="P108" i="13"/>
  <c r="Q107" i="13"/>
  <c r="P107" i="13"/>
  <c r="R106" i="13"/>
  <c r="Q106" i="13"/>
  <c r="P106" i="13"/>
  <c r="Q105" i="13"/>
  <c r="P105" i="13"/>
  <c r="R104" i="13"/>
  <c r="Q104" i="13"/>
  <c r="P104" i="13"/>
  <c r="R103" i="13"/>
  <c r="Q103" i="13"/>
  <c r="P103" i="13"/>
  <c r="R102" i="13"/>
  <c r="Q102" i="13"/>
  <c r="P102" i="13"/>
  <c r="Q101" i="13"/>
  <c r="P101" i="13"/>
  <c r="Q100" i="13"/>
  <c r="P100" i="13"/>
  <c r="Q99" i="13"/>
  <c r="P99" i="13"/>
  <c r="Q98" i="13"/>
  <c r="P98" i="13"/>
  <c r="P97" i="13"/>
  <c r="Q96" i="13"/>
  <c r="P96" i="13"/>
  <c r="R95" i="13"/>
  <c r="Q95" i="13"/>
  <c r="P95" i="13"/>
  <c r="R94" i="13"/>
  <c r="Q94" i="13"/>
  <c r="P94" i="13"/>
  <c r="Q93" i="13"/>
  <c r="P93" i="13"/>
  <c r="R92" i="13"/>
  <c r="Q92" i="13"/>
  <c r="P92" i="13"/>
  <c r="R91" i="13"/>
  <c r="Q91" i="13"/>
  <c r="P91" i="13"/>
  <c r="Q90" i="13"/>
  <c r="P90" i="13"/>
  <c r="R89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R83" i="13"/>
  <c r="Q83" i="13"/>
  <c r="P83" i="13"/>
  <c r="S82" i="13"/>
  <c r="R82" i="13"/>
  <c r="Q82" i="13"/>
  <c r="P82" i="13"/>
  <c r="Q80" i="13"/>
  <c r="P80" i="13"/>
  <c r="Q79" i="13"/>
  <c r="P79" i="13"/>
  <c r="Q78" i="13"/>
  <c r="Q77" i="13"/>
  <c r="P77" i="13"/>
  <c r="Q76" i="13"/>
  <c r="P76" i="13"/>
  <c r="R75" i="13"/>
  <c r="Q75" i="13"/>
  <c r="P75" i="13"/>
  <c r="Q74" i="13"/>
  <c r="P74" i="13"/>
  <c r="Q73" i="13"/>
  <c r="P73" i="13"/>
  <c r="R72" i="13"/>
  <c r="Q72" i="13"/>
  <c r="P72" i="13"/>
  <c r="Q71" i="13"/>
  <c r="P71" i="13"/>
  <c r="Q70" i="13"/>
  <c r="P70" i="13"/>
  <c r="R69" i="13"/>
  <c r="Q69" i="13"/>
  <c r="P69" i="13"/>
  <c r="Q68" i="13"/>
  <c r="P68" i="13"/>
  <c r="S67" i="13"/>
  <c r="R67" i="13"/>
  <c r="Q67" i="13"/>
  <c r="P67" i="13"/>
  <c r="Q66" i="13"/>
  <c r="P66" i="13"/>
  <c r="R65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8" i="13"/>
  <c r="R57" i="13"/>
  <c r="Q57" i="13"/>
  <c r="P57" i="13"/>
  <c r="R56" i="13"/>
  <c r="Q56" i="13"/>
  <c r="P56" i="13"/>
  <c r="R55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P37" i="13"/>
  <c r="R36" i="13"/>
  <c r="Q36" i="13"/>
  <c r="P36" i="13"/>
  <c r="Q35" i="13"/>
  <c r="P35" i="13"/>
  <c r="R34" i="13"/>
  <c r="Q34" i="13"/>
  <c r="P34" i="13"/>
  <c r="R33" i="13"/>
  <c r="Q33" i="13"/>
  <c r="P33" i="13"/>
  <c r="Q32" i="13"/>
  <c r="P32" i="13"/>
  <c r="Q31" i="13"/>
  <c r="P31" i="13"/>
  <c r="R30" i="13"/>
  <c r="Q30" i="13"/>
  <c r="P30" i="13"/>
  <c r="S29" i="13"/>
  <c r="R29" i="13"/>
  <c r="Q29" i="13"/>
  <c r="P29" i="13"/>
  <c r="P28" i="13"/>
  <c r="Q27" i="13"/>
  <c r="Q26" i="13"/>
  <c r="Q25" i="13"/>
  <c r="P25" i="13"/>
  <c r="R24" i="13"/>
  <c r="Q24" i="13"/>
  <c r="Q23" i="13"/>
  <c r="P23" i="13"/>
  <c r="R22" i="13"/>
  <c r="Q22" i="13"/>
  <c r="R21" i="13"/>
  <c r="Q21" i="13"/>
  <c r="P21" i="13"/>
  <c r="R20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R15" i="13"/>
  <c r="Q15" i="13"/>
  <c r="P15" i="13"/>
  <c r="R14" i="13"/>
  <c r="Q14" i="13"/>
  <c r="P14" i="13"/>
  <c r="Q13" i="13"/>
  <c r="P13" i="13"/>
  <c r="Q12" i="13"/>
  <c r="P12" i="13"/>
  <c r="R11" i="13"/>
  <c r="Q11" i="13"/>
  <c r="P11" i="13"/>
  <c r="R10" i="13"/>
  <c r="Q10" i="13"/>
  <c r="P10" i="13"/>
  <c r="R9" i="13"/>
  <c r="Q9" i="13"/>
  <c r="P9" i="13"/>
  <c r="Q8" i="13"/>
  <c r="P8" i="13"/>
  <c r="S7" i="13"/>
  <c r="R7" i="13"/>
  <c r="Q7" i="13"/>
  <c r="P7" i="13"/>
  <c r="S6" i="13"/>
  <c r="R6" i="13"/>
  <c r="Q6" i="13"/>
  <c r="P6" i="13"/>
  <c r="L122" i="13"/>
  <c r="K121" i="13"/>
  <c r="J121" i="13"/>
  <c r="L120" i="13"/>
  <c r="K120" i="13"/>
  <c r="J120" i="13"/>
  <c r="L119" i="13"/>
  <c r="K119" i="13"/>
  <c r="J119" i="13"/>
  <c r="K118" i="13"/>
  <c r="J118" i="13"/>
  <c r="K117" i="13"/>
  <c r="L116" i="13"/>
  <c r="K116" i="13"/>
  <c r="J116" i="13"/>
  <c r="K115" i="13"/>
  <c r="J115" i="13"/>
  <c r="K114" i="13"/>
  <c r="J114" i="13"/>
  <c r="M113" i="13"/>
  <c r="L113" i="13"/>
  <c r="K113" i="13"/>
  <c r="J113" i="13"/>
  <c r="L112" i="13"/>
  <c r="L110" i="13"/>
  <c r="K110" i="13"/>
  <c r="L109" i="13"/>
  <c r="K109" i="13"/>
  <c r="J109" i="13"/>
  <c r="L108" i="13"/>
  <c r="K108" i="13"/>
  <c r="J108" i="13"/>
  <c r="K107" i="13"/>
  <c r="J107" i="13"/>
  <c r="L106" i="13"/>
  <c r="K106" i="13"/>
  <c r="J106" i="13"/>
  <c r="K105" i="13"/>
  <c r="J105" i="13"/>
  <c r="L104" i="13"/>
  <c r="K104" i="13"/>
  <c r="J104" i="13"/>
  <c r="K103" i="13"/>
  <c r="J103" i="13"/>
  <c r="L102" i="13"/>
  <c r="K102" i="13"/>
  <c r="J102" i="13"/>
  <c r="K101" i="13"/>
  <c r="J101" i="13"/>
  <c r="K100" i="13"/>
  <c r="J100" i="13"/>
  <c r="K99" i="13"/>
  <c r="J99" i="13"/>
  <c r="K98" i="13"/>
  <c r="J98" i="13"/>
  <c r="J97" i="13"/>
  <c r="K96" i="13"/>
  <c r="J96" i="13"/>
  <c r="L95" i="13"/>
  <c r="K95" i="13"/>
  <c r="J95" i="13"/>
  <c r="L94" i="13"/>
  <c r="K94" i="13"/>
  <c r="J94" i="13"/>
  <c r="K93" i="13"/>
  <c r="J93" i="13"/>
  <c r="L92" i="13"/>
  <c r="K92" i="13"/>
  <c r="J92" i="13"/>
  <c r="L91" i="13"/>
  <c r="K91" i="13"/>
  <c r="J91" i="13"/>
  <c r="K90" i="13"/>
  <c r="J90" i="13"/>
  <c r="L89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L83" i="13"/>
  <c r="K83" i="13"/>
  <c r="J83" i="13"/>
  <c r="M82" i="13"/>
  <c r="L82" i="13"/>
  <c r="K82" i="13"/>
  <c r="J82" i="13"/>
  <c r="K80" i="13"/>
  <c r="J80" i="13"/>
  <c r="K79" i="13"/>
  <c r="J79" i="13"/>
  <c r="K78" i="13"/>
  <c r="K77" i="13"/>
  <c r="J77" i="13"/>
  <c r="K76" i="13"/>
  <c r="J76" i="13"/>
  <c r="L75" i="13"/>
  <c r="K75" i="13"/>
  <c r="J75" i="13"/>
  <c r="K74" i="13"/>
  <c r="J74" i="13"/>
  <c r="K73" i="13"/>
  <c r="J73" i="13"/>
  <c r="L72" i="13"/>
  <c r="K72" i="13"/>
  <c r="J72" i="13"/>
  <c r="K71" i="13"/>
  <c r="J71" i="13"/>
  <c r="K70" i="13"/>
  <c r="J70" i="13"/>
  <c r="L69" i="13"/>
  <c r="K69" i="13"/>
  <c r="J69" i="13"/>
  <c r="K68" i="13"/>
  <c r="J68" i="13"/>
  <c r="M67" i="13"/>
  <c r="L67" i="13"/>
  <c r="K67" i="13"/>
  <c r="J67" i="13"/>
  <c r="K66" i="13"/>
  <c r="J66" i="13"/>
  <c r="L65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8" i="13"/>
  <c r="L57" i="13"/>
  <c r="K57" i="13"/>
  <c r="J57" i="13"/>
  <c r="L56" i="13"/>
  <c r="K56" i="13"/>
  <c r="J56" i="13"/>
  <c r="L55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J37" i="13"/>
  <c r="L36" i="13"/>
  <c r="K36" i="13"/>
  <c r="J36" i="13"/>
  <c r="K35" i="13"/>
  <c r="J35" i="13"/>
  <c r="L34" i="13"/>
  <c r="K34" i="13"/>
  <c r="J34" i="13"/>
  <c r="L33" i="13"/>
  <c r="K33" i="13"/>
  <c r="J33" i="13"/>
  <c r="K32" i="13"/>
  <c r="J32" i="13"/>
  <c r="K31" i="13"/>
  <c r="J31" i="13"/>
  <c r="L30" i="13"/>
  <c r="K30" i="13"/>
  <c r="J30" i="13"/>
  <c r="M29" i="13"/>
  <c r="L29" i="13"/>
  <c r="K29" i="13"/>
  <c r="J29" i="13"/>
  <c r="J28" i="13"/>
  <c r="K27" i="13"/>
  <c r="K26" i="13"/>
  <c r="K25" i="13"/>
  <c r="J25" i="13"/>
  <c r="L24" i="13"/>
  <c r="K24" i="13"/>
  <c r="K23" i="13"/>
  <c r="J23" i="13"/>
  <c r="L22" i="13"/>
  <c r="K22" i="13"/>
  <c r="L21" i="13"/>
  <c r="K21" i="13"/>
  <c r="J21" i="13"/>
  <c r="L20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L15" i="13"/>
  <c r="K15" i="13"/>
  <c r="J15" i="13"/>
  <c r="L14" i="13"/>
  <c r="K14" i="13"/>
  <c r="J14" i="13"/>
  <c r="K13" i="13"/>
  <c r="J13" i="13"/>
  <c r="K12" i="13"/>
  <c r="J12" i="13"/>
  <c r="L11" i="13"/>
  <c r="K11" i="13"/>
  <c r="J11" i="13"/>
  <c r="L10" i="13"/>
  <c r="K10" i="13"/>
  <c r="J10" i="13"/>
  <c r="L9" i="13"/>
  <c r="K9" i="13"/>
  <c r="J9" i="13"/>
  <c r="K8" i="13"/>
  <c r="J8" i="13"/>
  <c r="M7" i="13"/>
  <c r="L7" i="13"/>
  <c r="K7" i="13"/>
  <c r="J7" i="13"/>
  <c r="M6" i="13"/>
  <c r="L6" i="13"/>
  <c r="K6" i="13"/>
  <c r="J6" i="13"/>
  <c r="F122" i="13"/>
  <c r="E121" i="13"/>
  <c r="D121" i="13"/>
  <c r="F120" i="13"/>
  <c r="E120" i="13"/>
  <c r="D120" i="13"/>
  <c r="F119" i="13"/>
  <c r="E119" i="13"/>
  <c r="D119" i="13"/>
  <c r="E118" i="13"/>
  <c r="D118" i="13"/>
  <c r="E117" i="13"/>
  <c r="F116" i="13"/>
  <c r="E116" i="13"/>
  <c r="D116" i="13"/>
  <c r="E115" i="13"/>
  <c r="D115" i="13"/>
  <c r="E114" i="13"/>
  <c r="D114" i="13"/>
  <c r="G113" i="13"/>
  <c r="F113" i="13"/>
  <c r="E113" i="13"/>
  <c r="D113" i="13"/>
  <c r="F112" i="13"/>
  <c r="F110" i="13"/>
  <c r="E110" i="13"/>
  <c r="F109" i="13"/>
  <c r="E109" i="13"/>
  <c r="D109" i="13"/>
  <c r="F108" i="13"/>
  <c r="E108" i="13"/>
  <c r="D108" i="13"/>
  <c r="E107" i="13"/>
  <c r="D107" i="13"/>
  <c r="F106" i="13"/>
  <c r="E106" i="13"/>
  <c r="D106" i="13"/>
  <c r="E105" i="13"/>
  <c r="D105" i="13"/>
  <c r="F104" i="13"/>
  <c r="E104" i="13"/>
  <c r="D104" i="13"/>
  <c r="E103" i="13"/>
  <c r="D103" i="13"/>
  <c r="F102" i="13"/>
  <c r="E102" i="13"/>
  <c r="D102" i="13"/>
  <c r="E101" i="13"/>
  <c r="D101" i="13"/>
  <c r="E100" i="13"/>
  <c r="D100" i="13"/>
  <c r="E99" i="13"/>
  <c r="D99" i="13"/>
  <c r="E98" i="13"/>
  <c r="D98" i="13"/>
  <c r="D97" i="13"/>
  <c r="E96" i="13"/>
  <c r="D96" i="13"/>
  <c r="F95" i="13"/>
  <c r="E95" i="13"/>
  <c r="D95" i="13"/>
  <c r="F94" i="13"/>
  <c r="E94" i="13"/>
  <c r="D94" i="13"/>
  <c r="E93" i="13"/>
  <c r="D93" i="13"/>
  <c r="F92" i="13"/>
  <c r="E92" i="13"/>
  <c r="D92" i="13"/>
  <c r="F91" i="13"/>
  <c r="E91" i="13"/>
  <c r="D91" i="13"/>
  <c r="E90" i="13"/>
  <c r="D90" i="13"/>
  <c r="F89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F83" i="13"/>
  <c r="E83" i="13"/>
  <c r="D83" i="13"/>
  <c r="G82" i="13"/>
  <c r="F82" i="13"/>
  <c r="E82" i="13"/>
  <c r="D82" i="13"/>
  <c r="E80" i="13"/>
  <c r="D80" i="13"/>
  <c r="E79" i="13"/>
  <c r="D79" i="13"/>
  <c r="E78" i="13"/>
  <c r="E77" i="13"/>
  <c r="D77" i="13"/>
  <c r="E76" i="13"/>
  <c r="D76" i="13"/>
  <c r="F75" i="13"/>
  <c r="E75" i="13"/>
  <c r="D75" i="13"/>
  <c r="E74" i="13"/>
  <c r="D74" i="13"/>
  <c r="E73" i="13"/>
  <c r="D73" i="13"/>
  <c r="F72" i="13"/>
  <c r="E72" i="13"/>
  <c r="D72" i="13"/>
  <c r="E71" i="13"/>
  <c r="D71" i="13"/>
  <c r="E70" i="13"/>
  <c r="D70" i="13"/>
  <c r="F69" i="13"/>
  <c r="E69" i="13"/>
  <c r="D69" i="13"/>
  <c r="E68" i="13"/>
  <c r="D68" i="13"/>
  <c r="G67" i="13"/>
  <c r="F67" i="13"/>
  <c r="E67" i="13"/>
  <c r="D67" i="13"/>
  <c r="E66" i="13"/>
  <c r="D66" i="13"/>
  <c r="F65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8" i="13"/>
  <c r="F57" i="13"/>
  <c r="E57" i="13"/>
  <c r="D57" i="13"/>
  <c r="F56" i="13"/>
  <c r="E56" i="13"/>
  <c r="D56" i="13"/>
  <c r="F55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G47" i="13"/>
  <c r="F47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D37" i="13"/>
  <c r="F36" i="13"/>
  <c r="E36" i="13"/>
  <c r="D36" i="13"/>
  <c r="E35" i="13"/>
  <c r="D35" i="13"/>
  <c r="F34" i="13"/>
  <c r="E34" i="13"/>
  <c r="D34" i="13"/>
  <c r="F33" i="13"/>
  <c r="E33" i="13"/>
  <c r="D33" i="13"/>
  <c r="E32" i="13"/>
  <c r="D32" i="13"/>
  <c r="E31" i="13"/>
  <c r="D31" i="13"/>
  <c r="F30" i="13"/>
  <c r="E30" i="13"/>
  <c r="D30" i="13"/>
  <c r="G29" i="13"/>
  <c r="F29" i="13"/>
  <c r="E29" i="13"/>
  <c r="D29" i="13"/>
  <c r="D28" i="13"/>
  <c r="E27" i="13"/>
  <c r="E26" i="13"/>
  <c r="E25" i="13"/>
  <c r="D25" i="13"/>
  <c r="F24" i="13"/>
  <c r="E24" i="13"/>
  <c r="E23" i="13"/>
  <c r="D23" i="13"/>
  <c r="F22" i="13"/>
  <c r="E22" i="13"/>
  <c r="F21" i="13"/>
  <c r="E21" i="13"/>
  <c r="D21" i="13"/>
  <c r="F20" i="13"/>
  <c r="E20" i="13"/>
  <c r="D20" i="13"/>
  <c r="E19" i="13"/>
  <c r="D19" i="13"/>
  <c r="E18" i="13"/>
  <c r="D18" i="13"/>
  <c r="E17" i="13"/>
  <c r="D17" i="13"/>
  <c r="G16" i="13"/>
  <c r="F16" i="13"/>
  <c r="E16" i="13"/>
  <c r="D16" i="13"/>
  <c r="F15" i="13"/>
  <c r="E15" i="13"/>
  <c r="D15" i="13"/>
  <c r="F14" i="13"/>
  <c r="E14" i="13"/>
  <c r="D14" i="13"/>
  <c r="E13" i="13"/>
  <c r="D13" i="13"/>
  <c r="E12" i="13"/>
  <c r="D12" i="13"/>
  <c r="F11" i="13"/>
  <c r="E11" i="13"/>
  <c r="D11" i="13"/>
  <c r="F10" i="13"/>
  <c r="E10" i="13"/>
  <c r="D10" i="13"/>
  <c r="F9" i="13"/>
  <c r="E9" i="13"/>
  <c r="D9" i="13"/>
  <c r="E8" i="13"/>
  <c r="D8" i="13"/>
  <c r="G7" i="13"/>
  <c r="F7" i="13"/>
  <c r="E7" i="13"/>
  <c r="D7" i="13"/>
  <c r="G6" i="13"/>
  <c r="F6" i="13"/>
  <c r="E6" i="13"/>
  <c r="D6" i="13"/>
  <c r="O112" i="10"/>
  <c r="N112" i="10" s="1"/>
  <c r="M112" i="10"/>
  <c r="L112" i="10" s="1"/>
  <c r="K112" i="10"/>
  <c r="O106" i="10"/>
  <c r="N106" i="10" s="1"/>
  <c r="M106" i="10"/>
  <c r="L106" i="10" s="1"/>
  <c r="K106" i="10"/>
  <c r="O56" i="10"/>
  <c r="N56" i="10" s="1"/>
  <c r="M56" i="10"/>
  <c r="L56" i="10" s="1"/>
  <c r="K56" i="10"/>
  <c r="O10" i="10"/>
  <c r="N10" i="10" s="1"/>
  <c r="M10" i="10"/>
  <c r="L10" i="10" s="1"/>
  <c r="K10" i="10"/>
  <c r="I112" i="10"/>
  <c r="I106" i="10"/>
  <c r="I56" i="10"/>
  <c r="I10" i="10"/>
  <c r="Z7" i="13" l="1"/>
  <c r="Z113" i="13"/>
  <c r="N67" i="14"/>
  <c r="Z67" i="13" s="1"/>
  <c r="Z6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L6" i="14" s="1"/>
  <c r="N6" i="14" l="1"/>
  <c r="N6" i="13"/>
  <c r="N7" i="13"/>
  <c r="Z6" i="13"/>
  <c r="O117" i="12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6" i="12"/>
  <c r="M26" i="12"/>
  <c r="K26" i="12"/>
  <c r="I26" i="12"/>
  <c r="O24" i="12"/>
  <c r="M24" i="12"/>
  <c r="K24" i="12"/>
  <c r="I24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5" i="11"/>
  <c r="M85" i="11"/>
  <c r="K85" i="11"/>
  <c r="O81" i="11"/>
  <c r="M81" i="11"/>
  <c r="K81" i="11"/>
  <c r="O80" i="11"/>
  <c r="M80" i="11"/>
  <c r="L80" i="11" s="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6" i="11"/>
  <c r="M56" i="11"/>
  <c r="L56" i="11" s="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K41" i="11"/>
  <c r="O40" i="11"/>
  <c r="M40" i="11"/>
  <c r="K40" i="11"/>
  <c r="O39" i="11"/>
  <c r="M39" i="11"/>
  <c r="K39" i="11"/>
  <c r="O36" i="11"/>
  <c r="M36" i="11"/>
  <c r="K36" i="11"/>
  <c r="O32" i="11"/>
  <c r="M32" i="11"/>
  <c r="K32" i="11"/>
  <c r="O28" i="11"/>
  <c r="M28" i="11"/>
  <c r="K28" i="11"/>
  <c r="N28" i="11" s="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40" i="11"/>
  <c r="I10" i="11"/>
  <c r="I9" i="11"/>
  <c r="I14" i="11"/>
  <c r="I20" i="11"/>
  <c r="I19" i="11"/>
  <c r="I18" i="11"/>
  <c r="I24" i="11"/>
  <c r="I28" i="11"/>
  <c r="I27" i="11"/>
  <c r="I41" i="11"/>
  <c r="I39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I125" i="12" l="1"/>
  <c r="O115" i="12"/>
  <c r="O83" i="12"/>
  <c r="I68" i="12"/>
  <c r="O68" i="12"/>
  <c r="I48" i="12"/>
  <c r="O48" i="12"/>
  <c r="O30" i="12"/>
  <c r="O17" i="12"/>
  <c r="O8" i="12"/>
  <c r="O115" i="11"/>
  <c r="L120" i="11"/>
  <c r="L101" i="11"/>
  <c r="N101" i="11"/>
  <c r="O83" i="11"/>
  <c r="L88" i="11"/>
  <c r="O68" i="11"/>
  <c r="L60" i="11"/>
  <c r="O48" i="11"/>
  <c r="O30" i="11"/>
  <c r="O17" i="11"/>
  <c r="O8" i="11"/>
  <c r="L11" i="11"/>
  <c r="L12" i="11"/>
  <c r="L13" i="11"/>
  <c r="L15" i="11"/>
  <c r="L16" i="11"/>
  <c r="L84" i="12"/>
  <c r="L85" i="12"/>
  <c r="L86" i="12"/>
  <c r="L87" i="12"/>
  <c r="L88" i="12"/>
  <c r="L89" i="12"/>
  <c r="L40" i="11"/>
  <c r="N80" i="11"/>
  <c r="N107" i="11"/>
  <c r="L104" i="11"/>
  <c r="L107" i="11"/>
  <c r="L9" i="11"/>
  <c r="L46" i="11"/>
  <c r="L63" i="11"/>
  <c r="L72" i="11"/>
  <c r="L75" i="11"/>
  <c r="N9" i="11"/>
  <c r="L47" i="11"/>
  <c r="N84" i="12"/>
  <c r="N85" i="12"/>
  <c r="N86" i="12"/>
  <c r="N87" i="12"/>
  <c r="N88" i="12"/>
  <c r="N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49" i="12"/>
  <c r="L50" i="12"/>
  <c r="L51" i="12"/>
  <c r="L52" i="12"/>
  <c r="L53" i="12"/>
  <c r="L54" i="12"/>
  <c r="L55" i="12"/>
  <c r="L56" i="12"/>
  <c r="L57" i="12"/>
  <c r="L58" i="12"/>
  <c r="L59" i="12"/>
  <c r="L61" i="12"/>
  <c r="L62" i="12"/>
  <c r="L63" i="12"/>
  <c r="L64" i="12"/>
  <c r="L65" i="12"/>
  <c r="L66" i="12"/>
  <c r="L67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4" i="12"/>
  <c r="L26" i="12"/>
  <c r="N18" i="12"/>
  <c r="N19" i="12"/>
  <c r="N20" i="12"/>
  <c r="N21" i="12"/>
  <c r="N22" i="12"/>
  <c r="N24" i="12"/>
  <c r="N26" i="12"/>
  <c r="L7" i="12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61" i="11"/>
  <c r="N61" i="11"/>
  <c r="L36" i="11"/>
  <c r="L39" i="11"/>
  <c r="N40" i="11"/>
  <c r="L41" i="11"/>
  <c r="L45" i="11"/>
  <c r="N46" i="11"/>
  <c r="L42" i="11"/>
  <c r="N42" i="11"/>
  <c r="L14" i="11"/>
  <c r="L19" i="11"/>
  <c r="L24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19" i="11"/>
  <c r="N24" i="11"/>
  <c r="N32" i="11"/>
  <c r="N43" i="11"/>
  <c r="N52" i="11"/>
  <c r="N79" i="11"/>
  <c r="N81" i="11"/>
  <c r="N96" i="11"/>
  <c r="N100" i="11"/>
  <c r="N102" i="11"/>
  <c r="N106" i="11"/>
  <c r="N108" i="11"/>
  <c r="L18" i="11"/>
  <c r="L20" i="11"/>
  <c r="N27" i="11"/>
  <c r="L28" i="11"/>
  <c r="N18" i="11"/>
  <c r="N20" i="11"/>
  <c r="L27" i="11"/>
  <c r="D6" i="11"/>
  <c r="K6" i="11" s="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D6" i="12"/>
  <c r="K6" i="12" s="1"/>
  <c r="N29" i="12"/>
  <c r="L116" i="12"/>
  <c r="L118" i="12"/>
  <c r="L120" i="12"/>
  <c r="L121" i="12"/>
  <c r="L122" i="12"/>
  <c r="L123" i="12"/>
  <c r="N116" i="12"/>
  <c r="N118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80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" i="11" l="1"/>
  <c r="L48" i="12"/>
  <c r="L17" i="12"/>
  <c r="L83" i="12"/>
  <c r="N48" i="12"/>
  <c r="N17" i="12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O25" i="10"/>
  <c r="O124" i="10"/>
  <c r="M124" i="10"/>
  <c r="K124" i="10"/>
  <c r="I124" i="10"/>
  <c r="O122" i="10"/>
  <c r="M122" i="10"/>
  <c r="L122" i="10" s="1"/>
  <c r="K122" i="10"/>
  <c r="I122" i="10"/>
  <c r="O121" i="10"/>
  <c r="M121" i="10"/>
  <c r="L121" i="10" s="1"/>
  <c r="K121" i="10"/>
  <c r="I121" i="10"/>
  <c r="O118" i="10"/>
  <c r="M118" i="10"/>
  <c r="K118" i="10"/>
  <c r="I118" i="10"/>
  <c r="I115" i="10" s="1"/>
  <c r="H115" i="10"/>
  <c r="G115" i="10"/>
  <c r="F115" i="10"/>
  <c r="E115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L104" i="10" s="1"/>
  <c r="K104" i="10"/>
  <c r="I104" i="10"/>
  <c r="O97" i="10"/>
  <c r="N97" i="10"/>
  <c r="M97" i="10"/>
  <c r="L97" i="10"/>
  <c r="K97" i="10"/>
  <c r="I97" i="10"/>
  <c r="O96" i="10"/>
  <c r="N96" i="10"/>
  <c r="M96" i="10"/>
  <c r="L96" i="10"/>
  <c r="K96" i="10"/>
  <c r="I96" i="10"/>
  <c r="O94" i="10"/>
  <c r="M94" i="10"/>
  <c r="K94" i="10"/>
  <c r="I94" i="10"/>
  <c r="O93" i="10"/>
  <c r="N93" i="10" s="1"/>
  <c r="M93" i="10"/>
  <c r="L93" i="10" s="1"/>
  <c r="K93" i="10"/>
  <c r="I93" i="10"/>
  <c r="O92" i="10"/>
  <c r="N92" i="10" s="1"/>
  <c r="M92" i="10"/>
  <c r="L92" i="10" s="1"/>
  <c r="K92" i="10"/>
  <c r="I92" i="10"/>
  <c r="O90" i="10"/>
  <c r="N90" i="10" s="1"/>
  <c r="M90" i="10"/>
  <c r="L90" i="10"/>
  <c r="K90" i="10"/>
  <c r="I90" i="10"/>
  <c r="O84" i="10"/>
  <c r="M84" i="10"/>
  <c r="L84" i="10" s="1"/>
  <c r="K84" i="10"/>
  <c r="I84" i="10"/>
  <c r="H83" i="10"/>
  <c r="G83" i="10"/>
  <c r="F83" i="10"/>
  <c r="E83" i="10"/>
  <c r="D83" i="10"/>
  <c r="K83" i="10" s="1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6" i="10"/>
  <c r="I58" i="10"/>
  <c r="I57" i="10"/>
  <c r="D48" i="10"/>
  <c r="K48" i="10" s="1"/>
  <c r="O37" i="10"/>
  <c r="M37" i="10"/>
  <c r="K37" i="10"/>
  <c r="I37" i="10"/>
  <c r="O35" i="10"/>
  <c r="M35" i="10"/>
  <c r="K35" i="10"/>
  <c r="I35" i="10"/>
  <c r="O34" i="10"/>
  <c r="M34" i="10"/>
  <c r="K34" i="10"/>
  <c r="I34" i="10"/>
  <c r="O31" i="10"/>
  <c r="M31" i="10"/>
  <c r="K31" i="10"/>
  <c r="I31" i="10"/>
  <c r="D30" i="10"/>
  <c r="K30" i="10" s="1"/>
  <c r="M25" i="10"/>
  <c r="K25" i="10"/>
  <c r="I25" i="10"/>
  <c r="O23" i="10"/>
  <c r="M23" i="10"/>
  <c r="K23" i="10"/>
  <c r="I23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O11" i="10"/>
  <c r="M11" i="10"/>
  <c r="K11" i="10"/>
  <c r="N11" i="10" s="1"/>
  <c r="I11" i="10"/>
  <c r="I8" i="10" s="1"/>
  <c r="D8" i="10"/>
  <c r="K8" i="10" s="1"/>
  <c r="O6" i="10"/>
  <c r="M6" i="10"/>
  <c r="O115" i="10" l="1"/>
  <c r="L108" i="10"/>
  <c r="L94" i="10"/>
  <c r="O83" i="10"/>
  <c r="O68" i="10"/>
  <c r="O48" i="10"/>
  <c r="I30" i="10"/>
  <c r="O30" i="10"/>
  <c r="O17" i="10"/>
  <c r="O8" i="10"/>
  <c r="L6" i="11"/>
  <c r="N104" i="10"/>
  <c r="N84" i="10"/>
  <c r="N94" i="10"/>
  <c r="L6" i="12"/>
  <c r="N6" i="12"/>
  <c r="N6" i="11"/>
  <c r="L118" i="10"/>
  <c r="N118" i="10"/>
  <c r="N121" i="10"/>
  <c r="N122" i="10"/>
  <c r="I83" i="10"/>
  <c r="I48" i="10"/>
  <c r="L57" i="10"/>
  <c r="N108" i="10"/>
  <c r="L25" i="10"/>
  <c r="L11" i="10"/>
  <c r="L12" i="10"/>
  <c r="L15" i="10"/>
  <c r="M8" i="10"/>
  <c r="I17" i="10"/>
  <c r="L31" i="10"/>
  <c r="L34" i="10"/>
  <c r="L35" i="10"/>
  <c r="L37" i="10"/>
  <c r="M48" i="10"/>
  <c r="L70" i="10"/>
  <c r="L73" i="10"/>
  <c r="L76" i="10"/>
  <c r="N25" i="10"/>
  <c r="M115" i="10"/>
  <c r="N124" i="10"/>
  <c r="L124" i="10"/>
  <c r="L115" i="10" s="1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58" i="10"/>
  <c r="D6" i="10"/>
  <c r="K6" i="10" s="1"/>
  <c r="M30" i="10"/>
  <c r="N31" i="10"/>
  <c r="N34" i="10"/>
  <c r="N35" i="10"/>
  <c r="N37" i="10"/>
  <c r="N48" i="10"/>
  <c r="N22" i="10"/>
  <c r="N23" i="10"/>
  <c r="M17" i="10"/>
  <c r="L22" i="10"/>
  <c r="L23" i="10"/>
  <c r="L16" i="10"/>
  <c r="N12" i="10"/>
  <c r="N15" i="10"/>
  <c r="N16" i="10"/>
  <c r="L21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<sst xmlns="http://schemas.openxmlformats.org/spreadsheetml/2006/main" count="1399" uniqueCount="200">
  <si>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</si>
  <si>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</si>
  <si>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</si>
  <si>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</si>
  <si>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</si>
  <si>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</si>
  <si>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</si>
  <si>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</si>
  <si>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</si>
  <si>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</si>
  <si>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</si>
  <si>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</si>
  <si>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</si>
  <si>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</si>
  <si>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</si>
  <si>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</si>
  <si>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</si>
  <si>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</si>
  <si>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</si>
  <si>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</si>
  <si>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</si>
  <si>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</si>
  <si>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</si>
  <si>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</si>
  <si>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</si>
  <si>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</si>
  <si>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</si>
  <si>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</si>
  <si>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</si>
  <si>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</si>
  <si>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</si>
  <si>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</si>
  <si>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</si>
  <si>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</si>
  <si>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</si>
  <si>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</si>
  <si>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</si>
  <si>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</si>
  <si>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</si>
  <si>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</si>
  <si>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</si>
  <si>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</si>
  <si>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</si>
  <si>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</si>
  <si>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</si>
  <si>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</si>
  <si>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</si>
  <si>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</si>
  <si>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</si>
  <si>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</si>
  <si>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</si>
  <si>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</si>
  <si>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</si>
  <si>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</si>
  <si>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</si>
  <si>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</si>
  <si>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</si>
  <si>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</si>
  <si>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</si>
  <si>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</si>
  <si>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</si>
  <si>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</si>
  <si>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</si>
  <si>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</si>
  <si>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</si>
  <si>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</si>
  <si>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</si>
  <si>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</si>
  <si>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</si>
  <si>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</si>
  <si>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</si>
  <si>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</si>
  <si>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</si>
  <si>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</si>
  <si>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</si>
  <si>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</si>
  <si>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</si>
  <si>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</si>
  <si>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</si>
  <si>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</si>
  <si>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</si>
  <si>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</si>
  <si>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</si>
  <si>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</si>
  <si>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</si>
  <si>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</si>
  <si>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</si>
  <si>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</si>
  <si>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</si>
  <si>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</si>
  <si>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</si>
  <si>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</si>
  <si>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</si>
  <si>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</si>
  <si>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</si>
  <si>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</si>
  <si>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</si>
  <si>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</si>
  <si>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</si>
  <si>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</si>
  <si>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</si>
  <si>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</si>
  <si>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</si>
  <si>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</si>
  <si>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</si>
  <si>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</si>
  <si>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</si>
  <si>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</si>
  <si>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</si>
  <si>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</si>
  <si>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</si>
  <si>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</si>
  <si>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</si>
  <si>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</si>
  <si>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</si>
  <si>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</si>
  <si>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</si>
  <si>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</si>
  <si>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</si>
  <si>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</si>
  <si>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</si>
  <si>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</si>
  <si>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</si>
  <si>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</si>
  <si>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</si>
  <si>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</si>
  <si>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</si>
  <si>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</si>
  <si>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</si>
  <si>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</si>
  <si>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</si>
  <si>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</si>
  <si>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</si>
  <si>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</si>
  <si>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</si>
  <si>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</si>
  <si>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</si>
  <si>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</si>
  <si>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</si>
  <si>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ХИМИЯ, 9 класс</t>
  </si>
  <si>
    <t>МАОУ СШ № 158 "Грани"</t>
  </si>
  <si>
    <t>отлично - более 4,5 баллов</t>
  </si>
  <si>
    <t>ХИМИЯ,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</si>
  <si>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</si>
  <si>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</si>
  <si>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</si>
  <si>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</si>
  <si>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</si>
  <si>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</si>
  <si>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</si>
  <si>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</si>
  <si>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</si>
  <si>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</si>
  <si>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</si>
  <si>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</si>
  <si>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</si>
  <si>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</si>
  <si>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</si>
  <si>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</si>
  <si>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Гимназия № 11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</si>
  <si>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</si>
  <si>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</si>
  <si>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</si>
  <si>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</si>
  <si>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</si>
  <si>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</si>
  <si>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№1 - Универс"</t>
  </si>
  <si>
    <t>МАОУ СШ-Интернат № 1</t>
  </si>
  <si>
    <t>МБОУ СШ № 3</t>
  </si>
  <si>
    <t xml:space="preserve">МБОУ СШ № 72 </t>
  </si>
  <si>
    <t>МАОУ Гимназия №14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</si>
  <si>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</si>
  <si>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</si>
  <si>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</si>
  <si>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</si>
  <si>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</si>
  <si>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</si>
  <si>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</si>
  <si>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</si>
  <si>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</si>
  <si>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</si>
  <si>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</si>
  <si>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</si>
  <si>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</si>
  <si>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</si>
  <si>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</si>
  <si>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</si>
  <si>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</si>
  <si>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</si>
  <si>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</si>
  <si>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</si>
  <si>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</si>
  <si>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</si>
  <si>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</si>
  <si>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</si>
  <si>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</si>
  <si>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</si>
  <si>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</si>
  <si>
    <t>МБОУ СОШ № 10</t>
  </si>
  <si>
    <t>МАОУ СШ Комплекс "Покровский"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</si>
</sst>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[$-419]General"/>
    <numFmt numFmtId="165" formatCode="0.000"/>
    <numFmt numFmtId="166" formatCode="0.00000"/>
    <numFmt numFmtId="167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60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4" fillId="3" borderId="55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4" fillId="3" borderId="57" xfId="0" applyFont="1" applyFill="1" applyBorder="1" applyAlignment="1">
      <alignment wrapText="1"/>
    </xf>
    <xf numFmtId="0" fontId="4" fillId="3" borderId="58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7" fillId="11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5" fillId="2" borderId="3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Alignment="1"/>
    <xf numFmtId="2" fontId="4" fillId="2" borderId="0" xfId="0" applyNumberFormat="1" applyFont="1" applyFill="1" applyBorder="1" applyAlignment="1">
      <alignment horizontal="right" vertical="center"/>
    </xf>
    <xf numFmtId="3" fontId="0" fillId="2" borderId="6" xfId="0" applyNumberFormat="1" applyFill="1" applyBorder="1"/>
    <xf numFmtId="3" fontId="0" fillId="2" borderId="33" xfId="0" applyNumberFormat="1" applyFill="1" applyBorder="1"/>
    <xf numFmtId="2" fontId="0" fillId="2" borderId="33" xfId="0" applyNumberFormat="1" applyFill="1" applyBorder="1"/>
    <xf numFmtId="2" fontId="0" fillId="2" borderId="18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23" xfId="0" applyNumberFormat="1" applyFill="1" applyBorder="1"/>
    <xf numFmtId="2" fontId="0" fillId="2" borderId="12" xfId="0" applyNumberFormat="1" applyFill="1" applyBorder="1"/>
    <xf numFmtId="2" fontId="0" fillId="2" borderId="24" xfId="0" applyNumberFormat="1" applyFill="1" applyBorder="1"/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2" fontId="0" fillId="2" borderId="0" xfId="0" applyNumberFormat="1" applyFont="1" applyFill="1" applyBorder="1" applyAlignment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6" fillId="2" borderId="11" xfId="0" applyNumberFormat="1" applyFont="1" applyFill="1" applyBorder="1" applyAlignment="1">
      <alignment vertical="top" wrapText="1"/>
    </xf>
    <xf numFmtId="0" fontId="0" fillId="2" borderId="0" xfId="0" applyFont="1" applyFill="1" applyAlignment="1"/>
    <xf numFmtId="0" fontId="0" fillId="2" borderId="0" xfId="0" applyFill="1"/>
    <xf numFmtId="2" fontId="2" fillId="2" borderId="0" xfId="0" applyNumberFormat="1" applyFont="1" applyFill="1"/>
    <xf numFmtId="2" fontId="13" fillId="0" borderId="59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0" xfId="8" applyBorder="1"/>
    <xf numFmtId="2" fontId="10" fillId="0" borderId="61" xfId="8" applyNumberFormat="1" applyBorder="1"/>
    <xf numFmtId="2" fontId="10" fillId="0" borderId="62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55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56" xfId="2" applyNumberFormat="1" applyFont="1" applyFill="1" applyBorder="1" applyAlignment="1">
      <alignment horizontal="right" vertical="center"/>
    </xf>
    <xf numFmtId="0" fontId="4" fillId="3" borderId="1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right" vertical="center"/>
    </xf>
    <xf numFmtId="2" fontId="10" fillId="0" borderId="38" xfId="11" applyNumberFormat="1" applyBorder="1"/>
    <xf numFmtId="2" fontId="1" fillId="2" borderId="10" xfId="2" applyNumberFormat="1" applyFont="1" applyFill="1" applyBorder="1" applyAlignment="1">
      <alignment horizontal="right" vertical="center"/>
    </xf>
    <xf numFmtId="167" fontId="0" fillId="0" borderId="0" xfId="0" applyNumberFormat="1" applyFont="1" applyAlignment="1"/>
    <xf numFmtId="2" fontId="0" fillId="10" borderId="7" xfId="0" applyNumberFormat="1" applyFill="1" applyBorder="1"/>
    <xf numFmtId="0" fontId="13" fillId="0" borderId="67" xfId="10" applyBorder="1"/>
    <xf numFmtId="0" fontId="1" fillId="2" borderId="60" xfId="19" applyFont="1" applyFill="1" applyBorder="1" applyAlignment="1">
      <alignment horizontal="right" wrapText="1"/>
    </xf>
    <xf numFmtId="0" fontId="1" fillId="2" borderId="33" xfId="2" applyFont="1" applyFill="1" applyBorder="1" applyAlignment="1">
      <alignment horizontal="right" vertical="center" wrapText="1"/>
    </xf>
    <xf numFmtId="0" fontId="1" fillId="2" borderId="7" xfId="19" applyFont="1" applyFill="1" applyBorder="1" applyAlignment="1">
      <alignment horizontal="right" wrapText="1"/>
    </xf>
    <xf numFmtId="0" fontId="1" fillId="2" borderId="12" xfId="19" applyFont="1" applyFill="1" applyBorder="1" applyAlignment="1">
      <alignment horizontal="right" wrapText="1"/>
    </xf>
    <xf numFmtId="0" fontId="1" fillId="2" borderId="9" xfId="2" applyFont="1" applyFill="1" applyBorder="1" applyAlignment="1">
      <alignment horizontal="right" vertical="center" wrapText="1"/>
    </xf>
    <xf numFmtId="0" fontId="13" fillId="0" borderId="40" xfId="10" applyBorder="1"/>
    <xf numFmtId="0" fontId="1" fillId="2" borderId="65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4" xfId="19" applyFont="1" applyFill="1" applyBorder="1" applyAlignment="1">
      <alignment horizontal="right" wrapText="1"/>
    </xf>
    <xf numFmtId="0" fontId="1" fillId="2" borderId="66" xfId="19" applyFont="1" applyFill="1" applyBorder="1" applyAlignment="1">
      <alignment horizontal="right" wrapText="1"/>
    </xf>
    <xf numFmtId="4" fontId="0" fillId="10" borderId="7" xfId="0" applyNumberFormat="1" applyFill="1" applyBorder="1" applyAlignment="1">
      <alignment horizontal="center"/>
    </xf>
    <xf numFmtId="0" fontId="1" fillId="2" borderId="7" xfId="19" applyFont="1" applyFill="1" applyBorder="1" applyAlignment="1">
      <alignment horizontal="right" wrapText="1"/>
    </xf>
    <xf numFmtId="0" fontId="1" fillId="2" borderId="68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8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0" xfId="19" applyFont="1" applyFill="1" applyBorder="1" applyAlignment="1">
      <alignment horizontal="right" wrapText="1"/>
    </xf>
    <xf numFmtId="0" fontId="1" fillId="2" borderId="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8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68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3" fontId="0" fillId="0" borderId="69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3" fontId="11" fillId="2" borderId="28" xfId="0" applyNumberFormat="1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2" fontId="11" fillId="2" borderId="29" xfId="0" applyNumberFormat="1" applyFont="1" applyFill="1" applyBorder="1" applyAlignment="1">
      <alignment horizontal="center"/>
    </xf>
    <xf numFmtId="2" fontId="11" fillId="2" borderId="30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left"/>
    </xf>
    <xf numFmtId="3" fontId="2" fillId="2" borderId="29" xfId="0" applyNumberFormat="1" applyFont="1" applyFill="1" applyBorder="1" applyAlignment="1">
      <alignment horizontal="left"/>
    </xf>
    <xf numFmtId="2" fontId="2" fillId="2" borderId="29" xfId="0" applyNumberFormat="1" applyFont="1" applyFill="1" applyBorder="1" applyAlignment="1">
      <alignment horizontal="left"/>
    </xf>
    <xf numFmtId="2" fontId="2" fillId="2" borderId="3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10" borderId="20" xfId="0" applyNumberForma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9" applyFont="1" applyBorder="1"/>
    <xf numFmtId="0" fontId="1" fillId="0" borderId="0" xfId="19" applyFont="1" applyBorder="1" applyAlignment="1"/>
    <xf numFmtId="0" fontId="1" fillId="0" borderId="0" xfId="19" applyFont="1" applyBorder="1" applyAlignment="1">
      <alignment horizontal="center" vertical="center"/>
    </xf>
    <xf numFmtId="0" fontId="1" fillId="0" borderId="0" xfId="19" applyBorder="1"/>
    <xf numFmtId="0" fontId="7" fillId="12" borderId="0" xfId="1" applyFont="1" applyFill="1"/>
    <xf numFmtId="0" fontId="7" fillId="0" borderId="0" xfId="1" applyFont="1"/>
    <xf numFmtId="0" fontId="14" fillId="0" borderId="0" xfId="19" applyFont="1" applyBorder="1" applyAlignment="1">
      <alignment horizontal="center"/>
    </xf>
    <xf numFmtId="0" fontId="1" fillId="0" borderId="0" xfId="19" applyFont="1" applyBorder="1" applyAlignment="1"/>
    <xf numFmtId="0" fontId="2" fillId="0" borderId="0" xfId="19" applyFont="1" applyBorder="1" applyAlignment="1">
      <alignment horizontal="center" vertical="center"/>
    </xf>
    <xf numFmtId="0" fontId="7" fillId="5" borderId="0" xfId="1" applyFont="1" applyFill="1"/>
    <xf numFmtId="0" fontId="2" fillId="0" borderId="0" xfId="19" applyFont="1" applyBorder="1"/>
    <xf numFmtId="0" fontId="2" fillId="0" borderId="0" xfId="19" applyFont="1" applyBorder="1" applyAlignment="1"/>
    <xf numFmtId="0" fontId="3" fillId="2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7" fillId="4" borderId="0" xfId="1" applyFont="1" applyFill="1"/>
    <xf numFmtId="0" fontId="3" fillId="2" borderId="1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15" fillId="0" borderId="0" xfId="19" applyFont="1" applyAlignment="1">
      <alignment wrapText="1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1" fontId="5" fillId="2" borderId="29" xfId="1" applyNumberFormat="1" applyFont="1" applyFill="1" applyBorder="1" applyAlignment="1">
      <alignment horizontal="center" vertical="center"/>
    </xf>
    <xf numFmtId="2" fontId="5" fillId="2" borderId="30" xfId="1" applyNumberFormat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 wrapText="1"/>
    </xf>
    <xf numFmtId="1" fontId="3" fillId="2" borderId="29" xfId="1" applyNumberFormat="1" applyFont="1" applyFill="1" applyBorder="1" applyAlignment="1">
      <alignment horizontal="left" vertical="center"/>
    </xf>
    <xf numFmtId="2" fontId="3" fillId="2" borderId="30" xfId="1" applyNumberFormat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right"/>
    </xf>
    <xf numFmtId="0" fontId="1" fillId="2" borderId="3" xfId="19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>
      <alignment horizontal="left" wrapText="1"/>
    </xf>
    <xf numFmtId="1" fontId="10" fillId="2" borderId="3" xfId="26" applyNumberFormat="1" applyFill="1" applyBorder="1"/>
    <xf numFmtId="2" fontId="1" fillId="2" borderId="19" xfId="19" applyNumberFormat="1" applyFont="1" applyFill="1" applyBorder="1" applyAlignment="1">
      <alignment horizontal="right"/>
    </xf>
    <xf numFmtId="0" fontId="15" fillId="0" borderId="0" xfId="19" applyFont="1"/>
    <xf numFmtId="0" fontId="4" fillId="2" borderId="20" xfId="1" applyFont="1" applyFill="1" applyBorder="1" applyAlignment="1">
      <alignment horizontal="right"/>
    </xf>
    <xf numFmtId="0" fontId="1" fillId="2" borderId="7" xfId="19" applyFont="1" applyFill="1" applyBorder="1" applyAlignment="1" applyProtection="1">
      <alignment horizontal="center" vertical="center"/>
      <protection locked="0"/>
    </xf>
    <xf numFmtId="0" fontId="1" fillId="2" borderId="7" xfId="1" applyFont="1" applyFill="1" applyBorder="1" applyAlignment="1">
      <alignment horizontal="left" wrapText="1"/>
    </xf>
    <xf numFmtId="1" fontId="10" fillId="2" borderId="7" xfId="26" applyNumberFormat="1" applyFill="1" applyBorder="1"/>
    <xf numFmtId="2" fontId="1" fillId="2" borderId="21" xfId="19" applyNumberFormat="1" applyFont="1" applyFill="1" applyBorder="1" applyAlignment="1">
      <alignment horizontal="right"/>
    </xf>
    <xf numFmtId="1" fontId="1" fillId="2" borderId="7" xfId="27" applyNumberFormat="1" applyFont="1" applyFill="1" applyBorder="1" applyAlignment="1">
      <alignment horizontal="right" vertical="center"/>
    </xf>
    <xf numFmtId="0" fontId="4" fillId="2" borderId="23" xfId="1" applyFont="1" applyFill="1" applyBorder="1" applyAlignment="1">
      <alignment horizontal="right"/>
    </xf>
    <xf numFmtId="0" fontId="1" fillId="2" borderId="68" xfId="19" applyFont="1" applyFill="1" applyBorder="1" applyAlignment="1" applyProtection="1">
      <alignment horizontal="center" vertical="center"/>
      <protection locked="0"/>
    </xf>
    <xf numFmtId="0" fontId="1" fillId="2" borderId="68" xfId="1" applyFont="1" applyFill="1" applyBorder="1" applyAlignment="1">
      <alignment horizontal="left" wrapText="1"/>
    </xf>
    <xf numFmtId="1" fontId="10" fillId="2" borderId="68" xfId="26" applyNumberFormat="1" applyFill="1" applyBorder="1"/>
    <xf numFmtId="2" fontId="1" fillId="2" borderId="24" xfId="19" applyNumberFormat="1" applyFont="1" applyFill="1" applyBorder="1" applyAlignment="1">
      <alignment horizontal="right"/>
    </xf>
    <xf numFmtId="0" fontId="4" fillId="2" borderId="20" xfId="1" applyFont="1" applyFill="1" applyBorder="1" applyAlignment="1">
      <alignment horizontal="right" vertical="center"/>
    </xf>
    <xf numFmtId="0" fontId="1" fillId="2" borderId="7" xfId="19" applyFont="1" applyFill="1" applyBorder="1" applyAlignment="1">
      <alignment horizontal="center" vertical="center"/>
    </xf>
    <xf numFmtId="0" fontId="1" fillId="2" borderId="7" xfId="19" applyFont="1" applyFill="1" applyBorder="1" applyAlignment="1">
      <alignment horizontal="left" vertical="center"/>
    </xf>
    <xf numFmtId="1" fontId="1" fillId="2" borderId="7" xfId="19" applyNumberFormat="1" applyFont="1" applyFill="1" applyBorder="1" applyAlignment="1">
      <alignment horizontal="right" vertical="center"/>
    </xf>
    <xf numFmtId="2" fontId="1" fillId="2" borderId="21" xfId="19" applyNumberFormat="1" applyFont="1" applyFill="1" applyBorder="1" applyAlignment="1">
      <alignment horizontal="right" vertical="center"/>
    </xf>
    <xf numFmtId="0" fontId="4" fillId="2" borderId="25" xfId="1" applyFont="1" applyFill="1" applyBorder="1" applyAlignment="1">
      <alignment horizontal="right"/>
    </xf>
    <xf numFmtId="0" fontId="1" fillId="2" borderId="11" xfId="19" applyFont="1" applyFill="1" applyBorder="1" applyAlignment="1" applyProtection="1">
      <alignment horizontal="center" vertical="center"/>
      <protection locked="0"/>
    </xf>
    <xf numFmtId="0" fontId="1" fillId="2" borderId="11" xfId="1" applyFont="1" applyFill="1" applyBorder="1" applyAlignment="1">
      <alignment horizontal="left" vertical="center" wrapText="1"/>
    </xf>
    <xf numFmtId="1" fontId="10" fillId="2" borderId="11" xfId="26" applyNumberFormat="1" applyFill="1" applyBorder="1"/>
    <xf numFmtId="2" fontId="1" fillId="2" borderId="26" xfId="19" applyNumberFormat="1" applyFont="1" applyFill="1" applyBorder="1" applyAlignment="1">
      <alignment horizontal="right"/>
    </xf>
    <xf numFmtId="0" fontId="3" fillId="2" borderId="28" xfId="1" applyFont="1" applyFill="1" applyBorder="1" applyAlignment="1">
      <alignment horizontal="left"/>
    </xf>
    <xf numFmtId="0" fontId="2" fillId="2" borderId="29" xfId="19" applyFont="1" applyFill="1" applyBorder="1" applyAlignment="1" applyProtection="1">
      <alignment horizontal="left" vertical="center"/>
      <protection locked="0"/>
    </xf>
    <xf numFmtId="0" fontId="2" fillId="2" borderId="29" xfId="1" applyFont="1" applyFill="1" applyBorder="1" applyAlignment="1">
      <alignment horizontal="left" wrapText="1"/>
    </xf>
    <xf numFmtId="1" fontId="16" fillId="2" borderId="29" xfId="26" applyNumberFormat="1" applyFont="1" applyFill="1" applyBorder="1" applyAlignment="1">
      <alignment horizontal="left"/>
    </xf>
    <xf numFmtId="2" fontId="2" fillId="2" borderId="30" xfId="19" applyNumberFormat="1" applyFont="1" applyFill="1" applyBorder="1" applyAlignment="1">
      <alignment horizontal="left"/>
    </xf>
    <xf numFmtId="0" fontId="1" fillId="2" borderId="11" xfId="1" applyFont="1" applyFill="1" applyBorder="1" applyAlignment="1">
      <alignment horizontal="left" wrapText="1"/>
    </xf>
    <xf numFmtId="0" fontId="1" fillId="2" borderId="7" xfId="1" applyFont="1" applyFill="1" applyBorder="1" applyAlignment="1">
      <alignment horizontal="left" vertical="center" wrapText="1"/>
    </xf>
    <xf numFmtId="1" fontId="1" fillId="2" borderId="7" xfId="19" applyNumberFormat="1" applyFont="1" applyFill="1" applyBorder="1" applyAlignment="1">
      <alignment horizontal="right" vertical="center" wrapText="1"/>
    </xf>
    <xf numFmtId="0" fontId="1" fillId="0" borderId="0" xfId="19"/>
    <xf numFmtId="0" fontId="1" fillId="2" borderId="20" xfId="19" applyFill="1" applyBorder="1"/>
    <xf numFmtId="2" fontId="17" fillId="2" borderId="21" xfId="19" applyNumberFormat="1" applyFont="1" applyFill="1" applyBorder="1" applyAlignment="1">
      <alignment horizontal="right"/>
    </xf>
    <xf numFmtId="2" fontId="17" fillId="2" borderId="24" xfId="19" applyNumberFormat="1" applyFont="1" applyFill="1" applyBorder="1" applyAlignment="1">
      <alignment horizontal="right"/>
    </xf>
    <xf numFmtId="0" fontId="1" fillId="2" borderId="29" xfId="19" applyFont="1" applyFill="1" applyBorder="1" applyAlignment="1" applyProtection="1">
      <alignment horizontal="center" vertical="center"/>
      <protection locked="0"/>
    </xf>
    <xf numFmtId="0" fontId="2" fillId="2" borderId="29" xfId="1" applyFont="1" applyFill="1" applyBorder="1" applyAlignment="1">
      <alignment horizontal="left" vertical="center" wrapText="1"/>
    </xf>
    <xf numFmtId="1" fontId="2" fillId="2" borderId="29" xfId="19" applyNumberFormat="1" applyFont="1" applyFill="1" applyBorder="1" applyAlignment="1">
      <alignment horizontal="left" vertical="center" wrapText="1"/>
    </xf>
    <xf numFmtId="1" fontId="2" fillId="2" borderId="29" xfId="19" applyNumberFormat="1" applyFont="1" applyFill="1" applyBorder="1" applyAlignment="1">
      <alignment horizontal="left" vertical="center"/>
    </xf>
    <xf numFmtId="2" fontId="18" fillId="2" borderId="30" xfId="19" applyNumberFormat="1" applyFont="1" applyFill="1" applyBorder="1" applyAlignment="1">
      <alignment horizontal="left" vertical="center"/>
    </xf>
    <xf numFmtId="0" fontId="1" fillId="2" borderId="11" xfId="20" applyFont="1" applyFill="1" applyBorder="1" applyAlignment="1" applyProtection="1">
      <alignment horizontal="left" vertical="top" wrapText="1"/>
      <protection locked="0"/>
    </xf>
    <xf numFmtId="0" fontId="1" fillId="2" borderId="7" xfId="20" applyFont="1" applyFill="1" applyBorder="1" applyAlignment="1" applyProtection="1">
      <alignment horizontal="left" vertical="top" wrapText="1"/>
      <protection locked="0"/>
    </xf>
    <xf numFmtId="0" fontId="1" fillId="2" borderId="7" xfId="20" applyFont="1" applyFill="1" applyBorder="1" applyAlignment="1" applyProtection="1">
      <alignment horizontal="left" vertical="center" wrapText="1"/>
      <protection locked="0"/>
    </xf>
    <xf numFmtId="0" fontId="4" fillId="13" borderId="20" xfId="1" applyFont="1" applyFill="1" applyBorder="1" applyAlignment="1">
      <alignment horizontal="right" vertical="center"/>
    </xf>
    <xf numFmtId="0" fontId="4" fillId="13" borderId="23" xfId="1" applyFont="1" applyFill="1" applyBorder="1" applyAlignment="1">
      <alignment horizontal="right" vertical="center"/>
    </xf>
    <xf numFmtId="0" fontId="1" fillId="2" borderId="68" xfId="20" applyFont="1" applyFill="1" applyBorder="1" applyAlignment="1" applyProtection="1">
      <alignment horizontal="left" vertical="top" wrapText="1"/>
      <protection locked="0"/>
    </xf>
    <xf numFmtId="0" fontId="2" fillId="2" borderId="29" xfId="20" applyFont="1" applyFill="1" applyBorder="1" applyAlignment="1" applyProtection="1">
      <alignment horizontal="left" vertical="top" wrapText="1"/>
      <protection locked="0"/>
    </xf>
    <xf numFmtId="1" fontId="1" fillId="2" borderId="7" xfId="19" applyNumberFormat="1" applyFont="1" applyFill="1" applyBorder="1" applyAlignment="1">
      <alignment horizontal="right"/>
    </xf>
    <xf numFmtId="1" fontId="4" fillId="2" borderId="7" xfId="1" applyNumberFormat="1" applyFont="1" applyFill="1" applyBorder="1" applyAlignment="1">
      <alignment vertical="top" wrapText="1"/>
    </xf>
    <xf numFmtId="2" fontId="1" fillId="2" borderId="21" xfId="2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right"/>
    </xf>
    <xf numFmtId="0" fontId="1" fillId="2" borderId="7" xfId="19" applyFont="1" applyFill="1" applyBorder="1" applyAlignment="1">
      <alignment horizontal="center"/>
    </xf>
    <xf numFmtId="0" fontId="1" fillId="2" borderId="7" xfId="2" applyFont="1" applyFill="1" applyBorder="1"/>
    <xf numFmtId="1" fontId="1" fillId="0" borderId="7" xfId="19" applyNumberFormat="1" applyFont="1" applyBorder="1" applyAlignment="1">
      <alignment horizontal="right" vertical="center"/>
    </xf>
    <xf numFmtId="2" fontId="1" fillId="0" borderId="21" xfId="19" applyNumberFormat="1" applyFont="1" applyBorder="1" applyAlignment="1">
      <alignment horizontal="right" vertical="center"/>
    </xf>
    <xf numFmtId="0" fontId="1" fillId="0" borderId="20" xfId="19" applyFont="1" applyBorder="1"/>
    <xf numFmtId="0" fontId="1" fillId="0" borderId="7" xfId="19" applyFont="1" applyBorder="1" applyAlignment="1">
      <alignment horizontal="center"/>
    </xf>
    <xf numFmtId="0" fontId="1" fillId="0" borderId="7" xfId="19" applyFont="1" applyBorder="1"/>
    <xf numFmtId="0" fontId="1" fillId="0" borderId="20" xfId="19" applyBorder="1"/>
    <xf numFmtId="1" fontId="1" fillId="0" borderId="7" xfId="19" applyNumberFormat="1" applyBorder="1" applyAlignment="1">
      <alignment horizontal="right" vertical="center"/>
    </xf>
    <xf numFmtId="2" fontId="1" fillId="0" borderId="21" xfId="19" applyNumberFormat="1" applyBorder="1" applyAlignment="1">
      <alignment horizontal="right" vertical="center"/>
    </xf>
    <xf numFmtId="0" fontId="1" fillId="0" borderId="7" xfId="19" applyBorder="1"/>
    <xf numFmtId="0" fontId="1" fillId="0" borderId="23" xfId="19" applyBorder="1"/>
    <xf numFmtId="0" fontId="1" fillId="0" borderId="68" xfId="19" applyFont="1" applyBorder="1" applyAlignment="1">
      <alignment horizontal="center"/>
    </xf>
    <xf numFmtId="0" fontId="1" fillId="0" borderId="68" xfId="19" applyBorder="1"/>
    <xf numFmtId="1" fontId="1" fillId="0" borderId="68" xfId="19" applyNumberFormat="1" applyBorder="1" applyAlignment="1">
      <alignment horizontal="right" vertical="center"/>
    </xf>
    <xf numFmtId="2" fontId="1" fillId="0" borderId="24" xfId="19" applyNumberFormat="1" applyBorder="1" applyAlignment="1">
      <alignment horizontal="right" vertical="center"/>
    </xf>
    <xf numFmtId="0" fontId="2" fillId="0" borderId="28" xfId="19" applyFont="1" applyBorder="1" applyAlignment="1">
      <alignment horizontal="left"/>
    </xf>
    <xf numFmtId="0" fontId="2" fillId="0" borderId="29" xfId="19" applyFont="1" applyBorder="1" applyAlignment="1">
      <alignment horizontal="left"/>
    </xf>
    <xf numFmtId="1" fontId="2" fillId="0" borderId="29" xfId="19" applyNumberFormat="1" applyFont="1" applyBorder="1" applyAlignment="1">
      <alignment horizontal="left" vertical="center"/>
    </xf>
    <xf numFmtId="2" fontId="2" fillId="0" borderId="30" xfId="19" applyNumberFormat="1" applyFont="1" applyBorder="1" applyAlignment="1">
      <alignment horizontal="left" vertical="center"/>
    </xf>
    <xf numFmtId="0" fontId="1" fillId="0" borderId="25" xfId="19" applyBorder="1"/>
    <xf numFmtId="0" fontId="1" fillId="0" borderId="11" xfId="19" applyFont="1" applyBorder="1" applyAlignment="1">
      <alignment horizontal="center"/>
    </xf>
    <xf numFmtId="0" fontId="1" fillId="0" borderId="11" xfId="19" applyBorder="1"/>
    <xf numFmtId="1" fontId="1" fillId="0" borderId="11" xfId="19" applyNumberFormat="1" applyBorder="1" applyAlignment="1">
      <alignment horizontal="right" vertical="center"/>
    </xf>
    <xf numFmtId="2" fontId="1" fillId="0" borderId="26" xfId="19" applyNumberFormat="1" applyBorder="1" applyAlignment="1">
      <alignment horizontal="right" vertical="center"/>
    </xf>
    <xf numFmtId="0" fontId="1" fillId="0" borderId="68" xfId="19" applyFont="1" applyBorder="1"/>
    <xf numFmtId="0" fontId="1" fillId="0" borderId="11" xfId="19" applyFont="1" applyBorder="1"/>
    <xf numFmtId="0" fontId="1" fillId="0" borderId="28" xfId="19" applyBorder="1"/>
    <xf numFmtId="0" fontId="1" fillId="0" borderId="29" xfId="19" applyFont="1" applyBorder="1" applyAlignment="1">
      <alignment horizontal="center"/>
    </xf>
    <xf numFmtId="0" fontId="1" fillId="0" borderId="13" xfId="19" applyBorder="1"/>
    <xf numFmtId="0" fontId="1" fillId="0" borderId="3" xfId="19" applyFont="1" applyBorder="1" applyAlignment="1">
      <alignment horizontal="center"/>
    </xf>
    <xf numFmtId="0" fontId="1" fillId="0" borderId="3" xfId="19" applyBorder="1"/>
    <xf numFmtId="1" fontId="1" fillId="0" borderId="3" xfId="19" applyNumberFormat="1" applyBorder="1" applyAlignment="1">
      <alignment horizontal="right" vertical="center"/>
    </xf>
    <xf numFmtId="2" fontId="1" fillId="0" borderId="19" xfId="19" applyNumberFormat="1" applyBorder="1" applyAlignment="1">
      <alignment horizontal="right" vertical="center"/>
    </xf>
    <xf numFmtId="0" fontId="1" fillId="0" borderId="15" xfId="19" applyBorder="1"/>
    <xf numFmtId="0" fontId="1" fillId="0" borderId="10" xfId="19" applyFont="1" applyBorder="1" applyAlignment="1">
      <alignment horizontal="center"/>
    </xf>
    <xf numFmtId="0" fontId="1" fillId="0" borderId="10" xfId="19" applyBorder="1"/>
    <xf numFmtId="1" fontId="1" fillId="0" borderId="10" xfId="19" applyNumberFormat="1" applyBorder="1" applyAlignment="1">
      <alignment horizontal="right" vertical="center"/>
    </xf>
    <xf numFmtId="2" fontId="1" fillId="0" borderId="22" xfId="19" applyNumberFormat="1" applyBorder="1" applyAlignment="1">
      <alignment horizontal="right" vertical="center"/>
    </xf>
    <xf numFmtId="0" fontId="1" fillId="0" borderId="0" xfId="19" applyBorder="1" applyAlignment="1">
      <alignment horizontal="center" vertical="center"/>
    </xf>
    <xf numFmtId="2" fontId="19" fillId="0" borderId="3" xfId="19" applyNumberFormat="1" applyFont="1" applyBorder="1" applyAlignment="1">
      <alignment horizontal="right" vertical="center"/>
    </xf>
    <xf numFmtId="0" fontId="1" fillId="0" borderId="0" xfId="19" applyAlignment="1">
      <alignment horizontal="center" vertical="center"/>
    </xf>
    <xf numFmtId="0" fontId="7" fillId="11" borderId="0" xfId="1" applyFont="1" applyFill="1"/>
    <xf numFmtId="0" fontId="20" fillId="0" borderId="0" xfId="19" applyFont="1" applyAlignment="1">
      <alignment wrapText="1"/>
    </xf>
    <xf numFmtId="0" fontId="20" fillId="0" borderId="0" xfId="19" applyFont="1"/>
  </cellXfs>
  <cellStyles count="41">
    <cellStyle name="Excel Built-in Normal" xfId="3"/>
    <cellStyle name="Excel Built-in Normal 1" xfId="4"/>
    <cellStyle name="Excel Built-in Normal 2" xfId="5"/>
    <cellStyle name="TableStyleLight1" xfId="6"/>
    <cellStyle name="Денежный 2" xfId="21"/>
    <cellStyle name="Обычный" xfId="0" builtinId="0"/>
    <cellStyle name="Обычный 2" xfId="1"/>
    <cellStyle name="Обычный 2 2" xfId="2"/>
    <cellStyle name="Обычный 2 2 2" xfId="27"/>
    <cellStyle name="Обычный 2 2 3" xfId="28"/>
    <cellStyle name="Обычный 2 2 4" xfId="29"/>
    <cellStyle name="Обычный 2 3" xfId="13"/>
    <cellStyle name="Обычный 2 3 2" xfId="30"/>
    <cellStyle name="Обычный 2 3 3" xfId="31"/>
    <cellStyle name="Обычный 2 4" xfId="24"/>
    <cellStyle name="Обычный 2 5" xfId="32"/>
    <cellStyle name="Обычный 3" xfId="7"/>
    <cellStyle name="Обычный 3 2" xfId="8"/>
    <cellStyle name="Обычный 3 2 2" xfId="20"/>
    <cellStyle name="Обычный 3 2 3" xfId="33"/>
    <cellStyle name="Обычный 3 2 4" xfId="34"/>
    <cellStyle name="Обычный 3 3" xfId="9"/>
    <cellStyle name="Обычный 3 3 2" xfId="35"/>
    <cellStyle name="Обычный 3 4" xfId="36"/>
    <cellStyle name="Обычный 4" xfId="10"/>
    <cellStyle name="Обычный 4 2" xfId="12"/>
    <cellStyle name="Обычный 4 2 2" xfId="15"/>
    <cellStyle name="Обычный 4 3" xfId="17"/>
    <cellStyle name="Обычный 4 3 2" xfId="37"/>
    <cellStyle name="Обычный 4 4" xfId="19"/>
    <cellStyle name="Обычный 4 4 2" xfId="23"/>
    <cellStyle name="Обычный 4 5" xfId="14"/>
    <cellStyle name="Обычный 4 6" xfId="38"/>
    <cellStyle name="Обычный 5" xfId="11"/>
    <cellStyle name="Обычный 5 2" xfId="16"/>
    <cellStyle name="Обычный 5 3" xfId="26"/>
    <cellStyle name="Обычный 6" xfId="18"/>
    <cellStyle name="Обычный 6 2" xfId="39"/>
    <cellStyle name="Обычный 7" xfId="22"/>
    <cellStyle name="Обычный 7 2" xfId="40"/>
    <cellStyle name="Обычный 8" xfId="25"/>
  </cellStyles>
  <dxfs count="15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CCCC"/>
      <color rgb="FFCCFF99"/>
      <color rgb="FFFFFF66"/>
      <color rgb="FFCCECFF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1" width="6.7109375" customWidth="1"/>
    <col min="32" max="32" width="7.28515625" customWidth="1"/>
    <col min="33" max="33" width="6.7109375" customWidth="1"/>
  </cols>
  <sheetData>
    <row r="1" spans="1:33" ht="18" customHeight="1" x14ac:dyDescent="0.25">
      <c r="D1" s="113"/>
      <c r="E1" s="17" t="s">
        <v>132</v>
      </c>
      <c r="F1" s="274"/>
      <c r="G1" s="274"/>
      <c r="H1" s="274"/>
      <c r="I1" s="274"/>
      <c r="K1" s="17"/>
      <c r="L1" s="17"/>
      <c r="P1" s="86"/>
      <c r="Q1" s="17" t="s">
        <v>133</v>
      </c>
    </row>
    <row r="2" spans="1:33" ht="18" customHeight="1" x14ac:dyDescent="0.25">
      <c r="A2" s="4"/>
      <c r="B2" s="436" t="s">
        <v>139</v>
      </c>
      <c r="C2" s="436"/>
      <c r="D2" s="27"/>
      <c r="E2" s="17" t="s">
        <v>134</v>
      </c>
      <c r="F2" s="274"/>
      <c r="G2" s="274"/>
      <c r="H2" s="274"/>
      <c r="I2" s="274"/>
      <c r="K2" s="17"/>
      <c r="L2" s="17"/>
      <c r="P2" s="18"/>
      <c r="Q2" s="17" t="s">
        <v>135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39" t="s">
        <v>0</v>
      </c>
      <c r="B4" s="441" t="s">
        <v>136</v>
      </c>
      <c r="C4" s="441" t="s">
        <v>2</v>
      </c>
      <c r="D4" s="443" t="s">
        <v>125</v>
      </c>
      <c r="E4" s="444"/>
      <c r="F4" s="444"/>
      <c r="G4" s="444"/>
      <c r="H4" s="444"/>
      <c r="I4" s="445"/>
      <c r="J4" s="443" t="s">
        <v>126</v>
      </c>
      <c r="K4" s="444"/>
      <c r="L4" s="444"/>
      <c r="M4" s="444"/>
      <c r="N4" s="444"/>
      <c r="O4" s="445"/>
      <c r="P4" s="443" t="s">
        <v>127</v>
      </c>
      <c r="Q4" s="444"/>
      <c r="R4" s="444"/>
      <c r="S4" s="444"/>
      <c r="T4" s="444"/>
      <c r="U4" s="445"/>
      <c r="V4" s="443" t="s">
        <v>128</v>
      </c>
      <c r="W4" s="444"/>
      <c r="X4" s="444"/>
      <c r="Y4" s="444"/>
      <c r="Z4" s="444"/>
      <c r="AA4" s="445"/>
      <c r="AB4" s="443" t="s">
        <v>129</v>
      </c>
      <c r="AC4" s="444"/>
      <c r="AD4" s="444"/>
      <c r="AE4" s="444"/>
      <c r="AF4" s="444"/>
      <c r="AG4" s="445"/>
    </row>
    <row r="5" spans="1:33" ht="15" customHeight="1" thickBot="1" x14ac:dyDescent="0.3">
      <c r="A5" s="440"/>
      <c r="B5" s="442"/>
      <c r="C5" s="442"/>
      <c r="D5" s="87">
        <v>2018</v>
      </c>
      <c r="E5" s="88">
        <v>2019</v>
      </c>
      <c r="F5" s="88">
        <v>2020</v>
      </c>
      <c r="G5" s="88">
        <v>2021</v>
      </c>
      <c r="H5" s="297">
        <v>2022</v>
      </c>
      <c r="I5" s="89">
        <v>2023</v>
      </c>
      <c r="J5" s="87">
        <v>2018</v>
      </c>
      <c r="K5" s="88">
        <v>2019</v>
      </c>
      <c r="L5" s="88">
        <v>2020</v>
      </c>
      <c r="M5" s="88">
        <v>2021</v>
      </c>
      <c r="N5" s="297">
        <v>2022</v>
      </c>
      <c r="O5" s="89">
        <v>2023</v>
      </c>
      <c r="P5" s="87">
        <v>2018</v>
      </c>
      <c r="Q5" s="88">
        <v>2019</v>
      </c>
      <c r="R5" s="88">
        <v>2020</v>
      </c>
      <c r="S5" s="88">
        <v>2021</v>
      </c>
      <c r="T5" s="297">
        <v>2022</v>
      </c>
      <c r="U5" s="89">
        <v>2023</v>
      </c>
      <c r="V5" s="87">
        <v>2018</v>
      </c>
      <c r="W5" s="88">
        <v>2019</v>
      </c>
      <c r="X5" s="88">
        <v>2020</v>
      </c>
      <c r="Y5" s="88">
        <v>2021</v>
      </c>
      <c r="Z5" s="297">
        <v>2022</v>
      </c>
      <c r="AA5" s="89">
        <v>2023</v>
      </c>
      <c r="AB5" s="404">
        <v>2018</v>
      </c>
      <c r="AC5" s="405">
        <v>2019</v>
      </c>
      <c r="AD5" s="405">
        <v>2020</v>
      </c>
      <c r="AE5" s="406">
        <v>2021</v>
      </c>
      <c r="AF5" s="467">
        <v>2022</v>
      </c>
      <c r="AG5" s="473">
        <v>2023</v>
      </c>
    </row>
    <row r="6" spans="1:33" ht="15" customHeight="1" thickBot="1" x14ac:dyDescent="0.3">
      <c r="A6" s="29">
        <f>A15+A28+A46+A66+A81+A112+A122</f>
        <v>109</v>
      </c>
      <c r="B6" s="437" t="s">
        <v>137</v>
      </c>
      <c r="C6" s="438"/>
      <c r="D6" s="411">
        <f>'Химия-9 2018 расклад'!K6</f>
        <v>1109</v>
      </c>
      <c r="E6" s="412">
        <f>'Химия-9 2019 расклад'!K6</f>
        <v>1171</v>
      </c>
      <c r="F6" s="412">
        <f>'Химия-9 2020 расклад'!K6</f>
        <v>2215</v>
      </c>
      <c r="G6" s="412">
        <f>'Химия-9 2021 расклад'!K6</f>
        <v>0</v>
      </c>
      <c r="H6" s="413">
        <f>'Химия-9 2022 расклад'!K6</f>
        <v>853</v>
      </c>
      <c r="I6" s="454">
        <f>'Химия-9 2023 расклад'!K6</f>
        <v>885</v>
      </c>
      <c r="J6" s="411">
        <f>'Химия-9 2018 расклад'!L6</f>
        <v>879.99510000000009</v>
      </c>
      <c r="K6" s="412">
        <f>'Химия-9 2019 расклад'!L6</f>
        <v>880.00900000000001</v>
      </c>
      <c r="L6" s="412">
        <f>'Химия-9 2020 расклад'!L6</f>
        <v>1404.0311999999999</v>
      </c>
      <c r="M6" s="412">
        <f>'Химия-9 2021 расклад'!L6</f>
        <v>0</v>
      </c>
      <c r="N6" s="413">
        <f>'Химия-9 2022 расклад'!L6</f>
        <v>584</v>
      </c>
      <c r="O6" s="454">
        <f>'Химия-9 2023 расклад'!L6</f>
        <v>718</v>
      </c>
      <c r="P6" s="416">
        <f>'Химия-9 2018 расклад'!M6</f>
        <v>76.575151515151532</v>
      </c>
      <c r="Q6" s="414">
        <f>'Химия-9 2019 расклад'!M6</f>
        <v>71.422135922330085</v>
      </c>
      <c r="R6" s="414">
        <f>'Химия-9 2020 расклад'!M6</f>
        <v>60.92447368421054</v>
      </c>
      <c r="S6" s="414">
        <f>'Химия-9 2021 расклад'!M6</f>
        <v>0</v>
      </c>
      <c r="T6" s="415">
        <f>'Химия-9 2022 расклад'!M6</f>
        <v>64.900480646804169</v>
      </c>
      <c r="U6" s="460">
        <f>'Химия-9 2023 расклад'!M6</f>
        <v>81.129943502824858</v>
      </c>
      <c r="V6" s="411">
        <f>'Химия-9 2018 расклад'!N6</f>
        <v>17.001100000000001</v>
      </c>
      <c r="W6" s="412">
        <f>'Химия-9 2019 расклад'!N6</f>
        <v>4.9996000000000009</v>
      </c>
      <c r="X6" s="412">
        <f>'Химия-9 2020 расклад'!N6</f>
        <v>163.95359999999999</v>
      </c>
      <c r="Y6" s="412">
        <f>'Химия-9 2021 расклад'!N6</f>
        <v>0</v>
      </c>
      <c r="Z6" s="413">
        <f>'Химия-9 2022 расклад'!N6</f>
        <v>23</v>
      </c>
      <c r="AA6" s="454">
        <f>'Химия-9 2023 расклад'!N6</f>
        <v>10</v>
      </c>
      <c r="AB6" s="416">
        <f>'Химия-9 2018 расклад'!O6</f>
        <v>1.4589898989898991</v>
      </c>
      <c r="AC6" s="414">
        <f>'Химия-9 2019 расклад'!O6</f>
        <v>0.59650485436893208</v>
      </c>
      <c r="AD6" s="414">
        <f>'Химия-9 2020 расклад'!O6</f>
        <v>7.5615789473684218</v>
      </c>
      <c r="AE6" s="417">
        <f>'Химия-9 2021 расклад'!O6</f>
        <v>0</v>
      </c>
      <c r="AF6" s="211">
        <f>'Химия-9 2022 расклад'!O6</f>
        <v>3.8344597940186169</v>
      </c>
      <c r="AG6" s="418">
        <f>'Химия-9 2023 расклад'!O6</f>
        <v>1.1299435028248588</v>
      </c>
    </row>
    <row r="7" spans="1:33" ht="15" customHeight="1" thickBot="1" x14ac:dyDescent="0.3">
      <c r="A7" s="32"/>
      <c r="B7" s="25"/>
      <c r="C7" s="275" t="s">
        <v>101</v>
      </c>
      <c r="D7" s="419">
        <f>'Химия-9 2018 расклад'!K8</f>
        <v>99</v>
      </c>
      <c r="E7" s="420">
        <f>'Химия-9 2019 расклад'!K8</f>
        <v>82</v>
      </c>
      <c r="F7" s="420">
        <f>'Химия-9 2020 расклад'!K8</f>
        <v>305</v>
      </c>
      <c r="G7" s="420">
        <f>'Химия-9 2021 расклад'!K8</f>
        <v>0</v>
      </c>
      <c r="H7" s="421">
        <f>'Химия-9 2022 расклад'!K7</f>
        <v>84</v>
      </c>
      <c r="I7" s="455">
        <f>'Химия-9 2023 расклад'!K7</f>
        <v>61</v>
      </c>
      <c r="J7" s="419">
        <f>'Химия-9 2018 расклад'!L8</f>
        <v>86.000200000000007</v>
      </c>
      <c r="K7" s="420">
        <f>'Химия-9 2019 расклад'!L8</f>
        <v>72.999400000000009</v>
      </c>
      <c r="L7" s="420">
        <f>'Химия-9 2020 расклад'!L8</f>
        <v>161.00730000000004</v>
      </c>
      <c r="M7" s="420">
        <f>'Химия-9 2021 расклад'!L8</f>
        <v>0</v>
      </c>
      <c r="N7" s="421">
        <f>'Химия-9 2022 расклад'!L7</f>
        <v>63</v>
      </c>
      <c r="O7" s="455">
        <f>'Химия-9 2023 расклад'!L7</f>
        <v>52</v>
      </c>
      <c r="P7" s="424">
        <f>'Химия-9 2018 расклад'!M8</f>
        <v>84.941249999999997</v>
      </c>
      <c r="Q7" s="422">
        <f>'Химия-9 2019 расклад'!M8</f>
        <v>84.186250000000001</v>
      </c>
      <c r="R7" s="422">
        <f>'Химия-9 2020 расклад'!M8</f>
        <v>48.879999999999995</v>
      </c>
      <c r="S7" s="422">
        <f>'Химия-9 2021 расклад'!M8</f>
        <v>0</v>
      </c>
      <c r="T7" s="423">
        <f>'Химия-9 2022 расклад'!M7</f>
        <v>75.692640692640708</v>
      </c>
      <c r="U7" s="461">
        <f>'Химия-9 2023 расклад'!M7</f>
        <v>85.245901639344268</v>
      </c>
      <c r="V7" s="419">
        <f>'Химия-9 2018 расклад'!N8</f>
        <v>2</v>
      </c>
      <c r="W7" s="420">
        <f>'Химия-9 2019 расклад'!N8</f>
        <v>0</v>
      </c>
      <c r="X7" s="420">
        <f>'Химия-9 2020 расклад'!N8</f>
        <v>31.993900000000007</v>
      </c>
      <c r="Y7" s="420">
        <f>'Химия-9 2021 расклад'!N8</f>
        <v>0</v>
      </c>
      <c r="Z7" s="421">
        <f>'Химия-9 2022 расклад'!N7</f>
        <v>2</v>
      </c>
      <c r="AA7" s="455">
        <f>'Химия-9 2023 расклад'!N7</f>
        <v>0</v>
      </c>
      <c r="AB7" s="424">
        <f>'Химия-9 2018 расклад'!O8</f>
        <v>3.125</v>
      </c>
      <c r="AC7" s="422">
        <f>'Химия-9 2019 расклад'!O8</f>
        <v>0</v>
      </c>
      <c r="AD7" s="422">
        <f>'Химия-9 2020 расклад'!O8</f>
        <v>8.854000000000001</v>
      </c>
      <c r="AE7" s="425">
        <f>'Химия-9 2021 расклад'!O8</f>
        <v>0</v>
      </c>
      <c r="AF7" s="468">
        <f>'Химия-9 2022 расклад'!O7</f>
        <v>2.6785714285714288</v>
      </c>
      <c r="AG7" s="426">
        <f>'Химия-9 2023 расклад'!O7</f>
        <v>0</v>
      </c>
    </row>
    <row r="8" spans="1:33" s="1" customFormat="1" ht="15" customHeight="1" x14ac:dyDescent="0.25">
      <c r="A8" s="11">
        <v>1</v>
      </c>
      <c r="B8" s="48">
        <v>10002</v>
      </c>
      <c r="C8" s="281" t="s">
        <v>5</v>
      </c>
      <c r="D8" s="282">
        <f>'Химия-9 2018 расклад'!K9</f>
        <v>8</v>
      </c>
      <c r="E8" s="283">
        <f>'Химия-9 2019 расклад'!K9</f>
        <v>7</v>
      </c>
      <c r="F8" s="283" t="s">
        <v>138</v>
      </c>
      <c r="G8" s="283"/>
      <c r="H8" s="390">
        <f>'Химия-9 2022 расклад'!K8</f>
        <v>11</v>
      </c>
      <c r="I8" s="457">
        <f>'Химия-9 2023 расклад'!K8</f>
        <v>6</v>
      </c>
      <c r="J8" s="282">
        <f>'Химия-9 2018 расклад'!L9</f>
        <v>4</v>
      </c>
      <c r="K8" s="283">
        <f>'Химия-9 2019 расклад'!L9</f>
        <v>6.0004</v>
      </c>
      <c r="L8" s="283" t="s">
        <v>138</v>
      </c>
      <c r="M8" s="283"/>
      <c r="N8" s="390">
        <f>'Химия-9 2022 расклад'!L8</f>
        <v>7</v>
      </c>
      <c r="O8" s="457">
        <f>'Химия-9 2023 расклад'!L8</f>
        <v>4</v>
      </c>
      <c r="P8" s="400">
        <f>'Химия-9 2018 расклад'!M9</f>
        <v>50</v>
      </c>
      <c r="Q8" s="284">
        <f>'Химия-9 2019 расклад'!M9</f>
        <v>85.72</v>
      </c>
      <c r="R8" s="284" t="s">
        <v>138</v>
      </c>
      <c r="S8" s="284"/>
      <c r="T8" s="394">
        <f>'Химия-9 2022 расклад'!M8</f>
        <v>63.63636363636364</v>
      </c>
      <c r="U8" s="462">
        <f>'Химия-9 2023 расклад'!M8</f>
        <v>66.666666666666671</v>
      </c>
      <c r="V8" s="282">
        <f>'Химия-9 2018 расклад'!N9</f>
        <v>2</v>
      </c>
      <c r="W8" s="283">
        <f>'Химия-9 2019 расклад'!N9</f>
        <v>0</v>
      </c>
      <c r="X8" s="283" t="s">
        <v>138</v>
      </c>
      <c r="Y8" s="283"/>
      <c r="Z8" s="390">
        <f>'Химия-9 2022 расклад'!N8</f>
        <v>0</v>
      </c>
      <c r="AA8" s="456">
        <f>'Химия-9 2023 расклад'!N8</f>
        <v>0</v>
      </c>
      <c r="AB8" s="402">
        <f>'Химия-9 2018 расклад'!O9</f>
        <v>25</v>
      </c>
      <c r="AC8" s="279">
        <f>'Химия-9 2019 расклад'!O9</f>
        <v>0</v>
      </c>
      <c r="AD8" s="279" t="s">
        <v>138</v>
      </c>
      <c r="AE8" s="280"/>
      <c r="AF8" s="469">
        <f>'Химия-9 2022 расклад'!O8</f>
        <v>0</v>
      </c>
      <c r="AG8" s="407">
        <f>'Химия-9 2023 расклад'!O8</f>
        <v>0</v>
      </c>
    </row>
    <row r="9" spans="1:33" s="1" customFormat="1" ht="15" customHeight="1" x14ac:dyDescent="0.25">
      <c r="A9" s="11">
        <v>2</v>
      </c>
      <c r="B9" s="48">
        <v>10090</v>
      </c>
      <c r="C9" s="281" t="s">
        <v>7</v>
      </c>
      <c r="D9" s="282">
        <f>'Химия-9 2018 расклад'!K10</f>
        <v>22</v>
      </c>
      <c r="E9" s="283">
        <f>'Химия-9 2019 расклад'!K10</f>
        <v>18</v>
      </c>
      <c r="F9" s="283">
        <f>'Химия-9 2020 расклад'!K10</f>
        <v>129</v>
      </c>
      <c r="G9" s="283"/>
      <c r="H9" s="390">
        <f>'Химия-9 2022 расклад'!K9</f>
        <v>21</v>
      </c>
      <c r="I9" s="457">
        <f>'Химия-9 2023 расклад'!K9</f>
        <v>4</v>
      </c>
      <c r="J9" s="282">
        <f>'Химия-9 2018 расклад'!L10</f>
        <v>20.0002</v>
      </c>
      <c r="K9" s="283">
        <f>'Химия-9 2019 расклад'!L10</f>
        <v>16.999200000000002</v>
      </c>
      <c r="L9" s="283">
        <f>'Химия-9 2020 расклад'!L10</f>
        <v>74.007300000000001</v>
      </c>
      <c r="M9" s="283"/>
      <c r="N9" s="390">
        <f>'Химия-9 2022 расклад'!L9</f>
        <v>12</v>
      </c>
      <c r="O9" s="457">
        <f>'Химия-9 2023 расклад'!L9</f>
        <v>4</v>
      </c>
      <c r="P9" s="400">
        <f>'Химия-9 2018 расклад'!M10</f>
        <v>90.91</v>
      </c>
      <c r="Q9" s="284">
        <f>'Химия-9 2019 расклад'!M10</f>
        <v>94.44</v>
      </c>
      <c r="R9" s="284">
        <f>'Химия-9 2020 расклад'!M10</f>
        <v>57.370000000000005</v>
      </c>
      <c r="S9" s="284"/>
      <c r="T9" s="394">
        <f>'Химия-9 2022 расклад'!M9</f>
        <v>57.142857142857139</v>
      </c>
      <c r="U9" s="462">
        <f>'Химия-9 2023 расклад'!M9</f>
        <v>100</v>
      </c>
      <c r="V9" s="282">
        <f>'Химия-9 2018 расклад'!N10</f>
        <v>0</v>
      </c>
      <c r="W9" s="283">
        <f>'Химия-9 2019 расклад'!N10</f>
        <v>0</v>
      </c>
      <c r="X9" s="283">
        <f>'Химия-9 2020 расклад'!N10</f>
        <v>15.996000000000002</v>
      </c>
      <c r="Y9" s="283"/>
      <c r="Z9" s="390">
        <f>'Химия-9 2022 расклад'!N9</f>
        <v>1</v>
      </c>
      <c r="AA9" s="457">
        <f>'Химия-9 2023 расклад'!N9</f>
        <v>0</v>
      </c>
      <c r="AB9" s="400">
        <f>'Химия-9 2018 расклад'!O10</f>
        <v>0</v>
      </c>
      <c r="AC9" s="284">
        <f>'Химия-9 2019 расклад'!O10</f>
        <v>0</v>
      </c>
      <c r="AD9" s="284">
        <f>'Химия-9 2020 расклад'!O10</f>
        <v>12.4</v>
      </c>
      <c r="AE9" s="285"/>
      <c r="AF9" s="470">
        <f>'Химия-9 2022 расклад'!O9</f>
        <v>4.7619047619047619</v>
      </c>
      <c r="AG9" s="408">
        <f>'Химия-9 2023 расклад'!O9</f>
        <v>0</v>
      </c>
    </row>
    <row r="10" spans="1:33" s="1" customFormat="1" ht="15" customHeight="1" x14ac:dyDescent="0.25">
      <c r="A10" s="11">
        <v>3</v>
      </c>
      <c r="B10" s="50">
        <v>10004</v>
      </c>
      <c r="C10" s="286" t="s">
        <v>6</v>
      </c>
      <c r="D10" s="282">
        <f>'Химия-9 2018 расклад'!K11</f>
        <v>31</v>
      </c>
      <c r="E10" s="283">
        <f>'Химия-9 2019 расклад'!K11</f>
        <v>28</v>
      </c>
      <c r="F10" s="283">
        <f>'Химия-9 2020 расклад'!K11</f>
        <v>73</v>
      </c>
      <c r="G10" s="283"/>
      <c r="H10" s="390">
        <f>'Химия-9 2022 расклад'!K10</f>
        <v>30</v>
      </c>
      <c r="I10" s="457">
        <f>'Химия-9 2023 расклад'!K10</f>
        <v>27</v>
      </c>
      <c r="J10" s="282">
        <f>'Химия-9 2018 расклад'!L11</f>
        <v>29.000500000000002</v>
      </c>
      <c r="K10" s="283">
        <f>'Химия-9 2019 расклад'!L11</f>
        <v>28</v>
      </c>
      <c r="L10" s="283">
        <f>'Химия-9 2020 расклад'!L11</f>
        <v>36.996400000000001</v>
      </c>
      <c r="M10" s="283"/>
      <c r="N10" s="390">
        <f>'Химия-9 2022 расклад'!L10</f>
        <v>29</v>
      </c>
      <c r="O10" s="457">
        <f>'Химия-9 2023 расклад'!L10</f>
        <v>21</v>
      </c>
      <c r="P10" s="400">
        <f>'Химия-9 2018 расклад'!M11</f>
        <v>93.550000000000011</v>
      </c>
      <c r="Q10" s="284">
        <f>'Химия-9 2019 расклад'!M11</f>
        <v>100</v>
      </c>
      <c r="R10" s="284">
        <f>'Химия-9 2020 расклад'!M11</f>
        <v>50.68</v>
      </c>
      <c r="S10" s="284"/>
      <c r="T10" s="394">
        <f>'Химия-9 2022 расклад'!M10</f>
        <v>96.666666666666671</v>
      </c>
      <c r="U10" s="462">
        <f>'Химия-9 2023 расклад'!M10</f>
        <v>77.777777777777771</v>
      </c>
      <c r="V10" s="282">
        <f>'Химия-9 2018 расклад'!N11</f>
        <v>0</v>
      </c>
      <c r="W10" s="283">
        <f>'Химия-9 2019 расклад'!N11</f>
        <v>0</v>
      </c>
      <c r="X10" s="283">
        <f>'Химия-9 2020 расклад'!N11</f>
        <v>9.0008999999999997</v>
      </c>
      <c r="Y10" s="283"/>
      <c r="Z10" s="390">
        <f>'Химия-9 2022 расклад'!N10</f>
        <v>0</v>
      </c>
      <c r="AA10" s="457">
        <f>'Химия-9 2023 расклад'!N10</f>
        <v>0</v>
      </c>
      <c r="AB10" s="400">
        <f>'Химия-9 2018 расклад'!O11</f>
        <v>0</v>
      </c>
      <c r="AC10" s="284">
        <f>'Химия-9 2019 расклад'!O11</f>
        <v>0</v>
      </c>
      <c r="AD10" s="284">
        <f>'Химия-9 2020 расклад'!O11</f>
        <v>12.33</v>
      </c>
      <c r="AE10" s="285"/>
      <c r="AF10" s="470">
        <f>'Химия-9 2022 расклад'!O10</f>
        <v>0</v>
      </c>
      <c r="AG10" s="408">
        <f>'Химия-9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281" t="s">
        <v>4</v>
      </c>
      <c r="D11" s="282">
        <f>'Химия-9 2018 расклад'!K12</f>
        <v>8</v>
      </c>
      <c r="E11" s="283">
        <f>'Химия-9 2019 расклад'!K12</f>
        <v>6</v>
      </c>
      <c r="F11" s="283">
        <f>'Химия-9 2020 расклад'!K12</f>
        <v>19</v>
      </c>
      <c r="G11" s="283"/>
      <c r="H11" s="390">
        <f>'Химия-9 2022 расклад'!K11</f>
        <v>7</v>
      </c>
      <c r="I11" s="457">
        <f>'Химия-9 2023 расклад'!K11</f>
        <v>2</v>
      </c>
      <c r="J11" s="282">
        <f>'Химия-9 2018 расклад'!L12</f>
        <v>7</v>
      </c>
      <c r="K11" s="283">
        <f>'Химия-9 2019 расклад'!L12</f>
        <v>4.9998000000000005</v>
      </c>
      <c r="L11" s="283">
        <f>'Химия-9 2020 расклад'!L12</f>
        <v>6.0001999999999995</v>
      </c>
      <c r="M11" s="283"/>
      <c r="N11" s="390">
        <f>'Химия-9 2022 расклад'!L11</f>
        <v>5</v>
      </c>
      <c r="O11" s="457">
        <f>'Химия-9 2023 расклад'!L11</f>
        <v>2</v>
      </c>
      <c r="P11" s="400">
        <f>'Химия-9 2018 расклад'!M12</f>
        <v>87.5</v>
      </c>
      <c r="Q11" s="284">
        <f>'Химия-9 2019 расклад'!M12</f>
        <v>83.33</v>
      </c>
      <c r="R11" s="284">
        <f>'Химия-9 2020 расклад'!M12</f>
        <v>31.58</v>
      </c>
      <c r="S11" s="284"/>
      <c r="T11" s="394">
        <f>'Химия-9 2022 расклад'!M11</f>
        <v>71.428571428571431</v>
      </c>
      <c r="U11" s="462">
        <f>'Химия-9 2023 расклад'!M11</f>
        <v>100</v>
      </c>
      <c r="V11" s="282">
        <f>'Химия-9 2018 расклад'!N12</f>
        <v>0</v>
      </c>
      <c r="W11" s="283">
        <f>'Химия-9 2019 расклад'!N12</f>
        <v>0</v>
      </c>
      <c r="X11" s="283">
        <f>'Химия-9 2020 расклад'!N12</f>
        <v>0.99939999999999996</v>
      </c>
      <c r="Y11" s="283"/>
      <c r="Z11" s="390">
        <f>'Химия-9 2022 расклад'!N11</f>
        <v>0</v>
      </c>
      <c r="AA11" s="457">
        <f>'Химия-9 2023 расклад'!N11</f>
        <v>0</v>
      </c>
      <c r="AB11" s="400">
        <f>'Химия-9 2018 расклад'!O12</f>
        <v>0</v>
      </c>
      <c r="AC11" s="284">
        <f>'Химия-9 2019 расклад'!O12</f>
        <v>0</v>
      </c>
      <c r="AD11" s="284">
        <f>'Химия-9 2020 расклад'!O12</f>
        <v>5.26</v>
      </c>
      <c r="AE11" s="285"/>
      <c r="AF11" s="470">
        <f>'Химия-9 2022 расклад'!O11</f>
        <v>0</v>
      </c>
      <c r="AG11" s="408">
        <f>'Химия-9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281" t="s">
        <v>8</v>
      </c>
      <c r="D12" s="282">
        <f>'Химия-9 2018 расклад'!K13</f>
        <v>1</v>
      </c>
      <c r="E12" s="283">
        <f>'Химия-9 2019 расклад'!K13</f>
        <v>7</v>
      </c>
      <c r="F12" s="283" t="s">
        <v>138</v>
      </c>
      <c r="G12" s="283"/>
      <c r="H12" s="390">
        <f>'Химия-9 2022 расклад'!K12</f>
        <v>2</v>
      </c>
      <c r="I12" s="457">
        <f>'Химия-9 2023 расклад'!K12</f>
        <v>4</v>
      </c>
      <c r="J12" s="282">
        <f>'Химия-9 2018 расклад'!L13</f>
        <v>1</v>
      </c>
      <c r="K12" s="283">
        <f>'Химия-9 2019 расклад'!L13</f>
        <v>7</v>
      </c>
      <c r="L12" s="283" t="s">
        <v>138</v>
      </c>
      <c r="M12" s="283"/>
      <c r="N12" s="390">
        <f>'Химия-9 2022 расклад'!L12</f>
        <v>2</v>
      </c>
      <c r="O12" s="457">
        <f>'Химия-9 2023 расклад'!L12</f>
        <v>4</v>
      </c>
      <c r="P12" s="400">
        <f>'Химия-9 2018 расклад'!M13</f>
        <v>100</v>
      </c>
      <c r="Q12" s="284">
        <f>'Химия-9 2019 расклад'!M13</f>
        <v>100</v>
      </c>
      <c r="R12" s="284" t="s">
        <v>138</v>
      </c>
      <c r="S12" s="284"/>
      <c r="T12" s="394">
        <f>'Химия-9 2022 расклад'!M12</f>
        <v>100</v>
      </c>
      <c r="U12" s="462">
        <f>'Химия-9 2023 расклад'!M12</f>
        <v>100</v>
      </c>
      <c r="V12" s="282">
        <f>'Химия-9 2018 расклад'!N13</f>
        <v>0</v>
      </c>
      <c r="W12" s="283">
        <f>'Химия-9 2019 расклад'!N13</f>
        <v>0</v>
      </c>
      <c r="X12" s="283" t="s">
        <v>138</v>
      </c>
      <c r="Y12" s="283"/>
      <c r="Z12" s="390">
        <f>'Химия-9 2022 расклад'!N12</f>
        <v>0</v>
      </c>
      <c r="AA12" s="457">
        <f>'Химия-9 2023 расклад'!N12</f>
        <v>0</v>
      </c>
      <c r="AB12" s="400">
        <f>'Химия-9 2018 расклад'!O13</f>
        <v>0</v>
      </c>
      <c r="AC12" s="284">
        <f>'Химия-9 2019 расклад'!O13</f>
        <v>0</v>
      </c>
      <c r="AD12" s="284" t="s">
        <v>138</v>
      </c>
      <c r="AE12" s="285"/>
      <c r="AF12" s="470">
        <f>'Химия-9 2022 расклад'!O12</f>
        <v>0</v>
      </c>
      <c r="AG12" s="408">
        <f>'Химия-9 2023 расклад'!O12</f>
        <v>0</v>
      </c>
    </row>
    <row r="13" spans="1:33" s="1" customFormat="1" ht="15" customHeight="1" x14ac:dyDescent="0.25">
      <c r="A13" s="11">
        <v>6</v>
      </c>
      <c r="B13" s="48">
        <v>10190</v>
      </c>
      <c r="C13" s="281" t="s">
        <v>9</v>
      </c>
      <c r="D13" s="282">
        <f>'Химия-9 2018 расклад'!K14</f>
        <v>9</v>
      </c>
      <c r="E13" s="283">
        <f>'Химия-9 2019 расклад'!K14</f>
        <v>5</v>
      </c>
      <c r="F13" s="283" t="s">
        <v>138</v>
      </c>
      <c r="G13" s="283"/>
      <c r="H13" s="390">
        <f>'Химия-9 2022 расклад'!K13</f>
        <v>6</v>
      </c>
      <c r="I13" s="457">
        <f>'Химия-9 2023 расклад'!K13</f>
        <v>7</v>
      </c>
      <c r="J13" s="282">
        <f>'Химия-9 2018 расклад'!L14</f>
        <v>8.0000999999999998</v>
      </c>
      <c r="K13" s="283">
        <f>'Химия-9 2019 расклад'!L14</f>
        <v>3</v>
      </c>
      <c r="L13" s="283" t="s">
        <v>138</v>
      </c>
      <c r="M13" s="283"/>
      <c r="N13" s="390">
        <f>'Химия-9 2022 расклад'!L13</f>
        <v>4</v>
      </c>
      <c r="O13" s="457">
        <f>'Химия-9 2023 расклад'!L13</f>
        <v>7</v>
      </c>
      <c r="P13" s="400">
        <f>'Химия-9 2018 расклад'!M14</f>
        <v>88.89</v>
      </c>
      <c r="Q13" s="284">
        <f>'Химия-9 2019 расклад'!M14</f>
        <v>60</v>
      </c>
      <c r="R13" s="284" t="s">
        <v>138</v>
      </c>
      <c r="S13" s="284"/>
      <c r="T13" s="394">
        <f>'Химия-9 2022 расклад'!M13</f>
        <v>66.666666666666671</v>
      </c>
      <c r="U13" s="462">
        <f>'Химия-9 2023 расклад'!M13</f>
        <v>100</v>
      </c>
      <c r="V13" s="282">
        <f>'Химия-9 2018 расклад'!N14</f>
        <v>0</v>
      </c>
      <c r="W13" s="283">
        <f>'Химия-9 2019 расклад'!N14</f>
        <v>0</v>
      </c>
      <c r="X13" s="283" t="s">
        <v>138</v>
      </c>
      <c r="Y13" s="283"/>
      <c r="Z13" s="390">
        <f>'Химия-9 2022 расклад'!N13</f>
        <v>0</v>
      </c>
      <c r="AA13" s="457">
        <f>'Химия-9 2023 расклад'!N13</f>
        <v>0</v>
      </c>
      <c r="AB13" s="400">
        <f>'Химия-9 2018 расклад'!O14</f>
        <v>0</v>
      </c>
      <c r="AC13" s="284">
        <f>'Химия-9 2019 расклад'!O14</f>
        <v>0</v>
      </c>
      <c r="AD13" s="284" t="s">
        <v>138</v>
      </c>
      <c r="AE13" s="285"/>
      <c r="AF13" s="470">
        <f>'Химия-9 2022 расклад'!O13</f>
        <v>0</v>
      </c>
      <c r="AG13" s="408">
        <f>'Химия-9 2023 расклад'!O13</f>
        <v>0</v>
      </c>
    </row>
    <row r="14" spans="1:33" s="1" customFormat="1" ht="15" customHeight="1" x14ac:dyDescent="0.25">
      <c r="A14" s="11">
        <v>7</v>
      </c>
      <c r="B14" s="48">
        <v>10320</v>
      </c>
      <c r="C14" s="281" t="s">
        <v>10</v>
      </c>
      <c r="D14" s="282">
        <f>'Химия-9 2018 расклад'!K15</f>
        <v>9</v>
      </c>
      <c r="E14" s="283">
        <f>'Химия-9 2019 расклад'!K15</f>
        <v>8</v>
      </c>
      <c r="F14" s="283">
        <f>'Химия-9 2020 расклад'!K15</f>
        <v>42</v>
      </c>
      <c r="G14" s="283"/>
      <c r="H14" s="390">
        <f>'Химия-9 2022 расклад'!K14</f>
        <v>6</v>
      </c>
      <c r="I14" s="457">
        <f>'Химия-9 2023 расклад'!K14</f>
        <v>6</v>
      </c>
      <c r="J14" s="282">
        <f>'Химия-9 2018 расклад'!L15</f>
        <v>6.9992999999999999</v>
      </c>
      <c r="K14" s="283">
        <f>'Химия-9 2019 расклад'!L15</f>
        <v>4</v>
      </c>
      <c r="L14" s="283">
        <f>'Химия-9 2020 расклад'!L15</f>
        <v>21.999600000000001</v>
      </c>
      <c r="M14" s="283"/>
      <c r="N14" s="390">
        <f>'Химия-9 2022 расклад'!L14</f>
        <v>3</v>
      </c>
      <c r="O14" s="457">
        <f>'Химия-9 2023 расклад'!L14</f>
        <v>5</v>
      </c>
      <c r="P14" s="400">
        <f>'Химия-9 2018 расклад'!M15</f>
        <v>77.77</v>
      </c>
      <c r="Q14" s="284">
        <f>'Химия-9 2019 расклад'!M15</f>
        <v>50</v>
      </c>
      <c r="R14" s="284">
        <f>'Химия-9 2020 расклад'!M15</f>
        <v>52.38</v>
      </c>
      <c r="S14" s="284"/>
      <c r="T14" s="394">
        <f>'Химия-9 2022 расклад'!M14</f>
        <v>50</v>
      </c>
      <c r="U14" s="462">
        <f>'Химия-9 2023 расклад'!M14</f>
        <v>83.333333333333329</v>
      </c>
      <c r="V14" s="282">
        <f>'Химия-9 2018 расклад'!N15</f>
        <v>0</v>
      </c>
      <c r="W14" s="283">
        <f>'Химия-9 2019 расклад'!N15</f>
        <v>0</v>
      </c>
      <c r="X14" s="283">
        <f>'Химия-9 2020 расклад'!N15</f>
        <v>0.99959999999999993</v>
      </c>
      <c r="Y14" s="283"/>
      <c r="Z14" s="390">
        <f>'Химия-9 2022 расклад'!N14</f>
        <v>1</v>
      </c>
      <c r="AA14" s="457">
        <f>'Химия-9 2023 расклад'!N14</f>
        <v>0</v>
      </c>
      <c r="AB14" s="400">
        <f>'Химия-9 2018 расклад'!O15</f>
        <v>0</v>
      </c>
      <c r="AC14" s="284">
        <f>'Химия-9 2019 расклад'!O15</f>
        <v>0</v>
      </c>
      <c r="AD14" s="284">
        <f>'Химия-9 2020 расклад'!O15</f>
        <v>2.38</v>
      </c>
      <c r="AE14" s="285"/>
      <c r="AF14" s="470">
        <f>'Химия-9 2022 расклад'!O14</f>
        <v>16.666666666666668</v>
      </c>
      <c r="AG14" s="408">
        <f>'Химия-9 2023 расклад'!O14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287" t="s">
        <v>112</v>
      </c>
      <c r="D15" s="288">
        <f>'Химия-9 2018 расклад'!K16</f>
        <v>11</v>
      </c>
      <c r="E15" s="289">
        <f>'Химия-9 2019 расклад'!K16</f>
        <v>3</v>
      </c>
      <c r="F15" s="289">
        <f>'Химия-9 2020 расклад'!K16</f>
        <v>42</v>
      </c>
      <c r="G15" s="399"/>
      <c r="H15" s="391">
        <f>'Химия-9 2022 расклад'!K15</f>
        <v>1</v>
      </c>
      <c r="I15" s="458">
        <f>'Химия-9 2023 расклад'!K15</f>
        <v>5</v>
      </c>
      <c r="J15" s="288">
        <f>'Химия-9 2018 расклад'!L16</f>
        <v>10.0001</v>
      </c>
      <c r="K15" s="399">
        <f>'Химия-9 2019 расклад'!L16</f>
        <v>3</v>
      </c>
      <c r="L15" s="399">
        <f>'Химия-9 2020 расклад'!L16</f>
        <v>22.003800000000002</v>
      </c>
      <c r="M15" s="399"/>
      <c r="N15" s="391">
        <f>'Химия-9 2022 расклад'!L15</f>
        <v>1</v>
      </c>
      <c r="O15" s="458">
        <f>'Химия-9 2023 расклад'!L15</f>
        <v>5</v>
      </c>
      <c r="P15" s="401">
        <f>'Химия-9 2018 расклад'!M16</f>
        <v>90.91</v>
      </c>
      <c r="Q15" s="398">
        <f>'Химия-9 2019 расклад'!M16</f>
        <v>100</v>
      </c>
      <c r="R15" s="398">
        <f>'Химия-9 2020 расклад'!M16</f>
        <v>52.39</v>
      </c>
      <c r="S15" s="398"/>
      <c r="T15" s="395">
        <f>'Химия-9 2022 расклад'!M15</f>
        <v>100</v>
      </c>
      <c r="U15" s="463">
        <f>'Химия-9 2023 расклад'!M15</f>
        <v>100</v>
      </c>
      <c r="V15" s="288">
        <f>'Химия-9 2018 расклад'!N16</f>
        <v>0</v>
      </c>
      <c r="W15" s="399">
        <f>'Химия-9 2019 расклад'!N16</f>
        <v>0</v>
      </c>
      <c r="X15" s="399">
        <f>'Химия-9 2020 расклад'!N16</f>
        <v>4.9980000000000002</v>
      </c>
      <c r="Y15" s="399"/>
      <c r="Z15" s="391">
        <f>'Химия-9 2022 расклад'!N15</f>
        <v>0</v>
      </c>
      <c r="AA15" s="458">
        <f>'Химия-9 2023 расклад'!N15</f>
        <v>0</v>
      </c>
      <c r="AB15" s="401">
        <f>'Химия-9 2018 расклад'!O16</f>
        <v>0</v>
      </c>
      <c r="AC15" s="398">
        <f>'Химия-9 2019 расклад'!O16</f>
        <v>0</v>
      </c>
      <c r="AD15" s="398">
        <f>'Химия-9 2020 расклад'!O16</f>
        <v>11.9</v>
      </c>
      <c r="AE15" s="290"/>
      <c r="AF15" s="471">
        <f>'Химия-9 2022 расклад'!O15</f>
        <v>0</v>
      </c>
      <c r="AG15" s="409">
        <f>'Химия-9 2023 расклад'!O15</f>
        <v>0</v>
      </c>
    </row>
    <row r="16" spans="1:33" s="1" customFormat="1" ht="15" customHeight="1" thickBot="1" x14ac:dyDescent="0.3">
      <c r="A16" s="35"/>
      <c r="B16" s="51"/>
      <c r="C16" s="291" t="s">
        <v>102</v>
      </c>
      <c r="D16" s="419">
        <f>'Химия-9 2018 расклад'!K17</f>
        <v>75</v>
      </c>
      <c r="E16" s="420">
        <f>'Химия-9 2019 расклад'!K17</f>
        <v>86</v>
      </c>
      <c r="F16" s="420">
        <f>'Химия-9 2020 расклад'!K17</f>
        <v>106</v>
      </c>
      <c r="G16" s="420">
        <f>'Химия-9 2021 расклад'!K17</f>
        <v>0</v>
      </c>
      <c r="H16" s="421">
        <f>'Химия-9 2022 расклад'!K16</f>
        <v>47</v>
      </c>
      <c r="I16" s="455">
        <f>'Химия-9 2023 расклад'!K16</f>
        <v>52</v>
      </c>
      <c r="J16" s="419">
        <f>'Химия-9 2018 расклад'!L17</f>
        <v>67.997699999999995</v>
      </c>
      <c r="K16" s="420">
        <f>'Химия-9 2019 расклад'!L17</f>
        <v>68</v>
      </c>
      <c r="L16" s="420">
        <f>'Химия-9 2020 расклад'!L17</f>
        <v>71.998099999999994</v>
      </c>
      <c r="M16" s="420">
        <f>'Химия-9 2021 расклад'!L17</f>
        <v>0</v>
      </c>
      <c r="N16" s="421">
        <f>'Химия-9 2022 расклад'!L16</f>
        <v>29</v>
      </c>
      <c r="O16" s="455">
        <f>'Химия-9 2023 расклад'!L16</f>
        <v>45</v>
      </c>
      <c r="P16" s="424">
        <f>'Химия-9 2018 расклад'!M17</f>
        <v>81.602499999999992</v>
      </c>
      <c r="Q16" s="422">
        <f>'Химия-9 2019 расклад'!M17</f>
        <v>74.965454545454548</v>
      </c>
      <c r="R16" s="422">
        <f>'Химия-9 2020 расклад'!M17</f>
        <v>67.257499999999993</v>
      </c>
      <c r="S16" s="422">
        <f>'Химия-9 2021 расклад'!M17</f>
        <v>0</v>
      </c>
      <c r="T16" s="423">
        <f>'Химия-9 2022 расклад'!M16</f>
        <v>66.01010101010101</v>
      </c>
      <c r="U16" s="461">
        <f>'Химия-9 2023 расклад'!M16</f>
        <v>86.538461538461533</v>
      </c>
      <c r="V16" s="419">
        <f>'Химия-9 2018 расклад'!N17</f>
        <v>0</v>
      </c>
      <c r="W16" s="420">
        <f>'Химия-9 2019 расклад'!N17</f>
        <v>0</v>
      </c>
      <c r="X16" s="420">
        <f>'Химия-9 2020 расклад'!N17</f>
        <v>9.0028000000000006</v>
      </c>
      <c r="Y16" s="420">
        <f>'Химия-9 2021 расклад'!N17</f>
        <v>0</v>
      </c>
      <c r="Z16" s="421">
        <f>'Химия-9 2022 расклад'!N16</f>
        <v>0</v>
      </c>
      <c r="AA16" s="455">
        <f>'Химия-9 2023 расклад'!N16</f>
        <v>0</v>
      </c>
      <c r="AB16" s="424">
        <f>'Химия-9 2018 расклад'!O17</f>
        <v>0</v>
      </c>
      <c r="AC16" s="422">
        <f>'Химия-9 2019 расклад'!O17</f>
        <v>0</v>
      </c>
      <c r="AD16" s="422">
        <f>'Химия-9 2020 расклад'!O17</f>
        <v>7.6174999999999997</v>
      </c>
      <c r="AE16" s="425">
        <f>'Химия-9 2021 расклад'!O17</f>
        <v>0</v>
      </c>
      <c r="AF16" s="468">
        <f>'Химия-9 2022 расклад'!O16</f>
        <v>0</v>
      </c>
      <c r="AG16" s="426">
        <f>'Химия-9 2023 расклад'!O16</f>
        <v>0</v>
      </c>
    </row>
    <row r="17" spans="1:33" s="1" customFormat="1" ht="15" customHeight="1" x14ac:dyDescent="0.25">
      <c r="A17" s="10">
        <v>1</v>
      </c>
      <c r="B17" s="49">
        <v>20040</v>
      </c>
      <c r="C17" s="276" t="s">
        <v>11</v>
      </c>
      <c r="D17" s="277">
        <f>'Химия-9 2018 расклад'!K18</f>
        <v>14</v>
      </c>
      <c r="E17" s="278">
        <f>'Химия-9 2019 расклад'!K18</f>
        <v>13</v>
      </c>
      <c r="F17" s="278" t="s">
        <v>138</v>
      </c>
      <c r="G17" s="278"/>
      <c r="H17" s="392">
        <f>'Химия-9 2022 расклад'!K17</f>
        <v>11</v>
      </c>
      <c r="I17" s="456">
        <f>'Химия-9 2023 расклад'!K17</f>
        <v>9</v>
      </c>
      <c r="J17" s="277">
        <f>'Химия-9 2018 расклад'!L18</f>
        <v>11.999400000000001</v>
      </c>
      <c r="K17" s="278">
        <f>'Химия-9 2019 расклад'!L18</f>
        <v>8.9999000000000002</v>
      </c>
      <c r="L17" s="278" t="s">
        <v>138</v>
      </c>
      <c r="M17" s="278"/>
      <c r="N17" s="392">
        <f>'Химия-9 2022 расклад'!L17</f>
        <v>6</v>
      </c>
      <c r="O17" s="456">
        <f>'Химия-9 2023 расклад'!L17</f>
        <v>7</v>
      </c>
      <c r="P17" s="402">
        <f>'Химия-9 2018 расклад'!M18</f>
        <v>85.710000000000008</v>
      </c>
      <c r="Q17" s="279">
        <f>'Химия-9 2019 расклад'!M18</f>
        <v>69.23</v>
      </c>
      <c r="R17" s="279" t="s">
        <v>138</v>
      </c>
      <c r="S17" s="279"/>
      <c r="T17" s="396">
        <f>'Химия-9 2022 расклад'!M17</f>
        <v>54.545454545454547</v>
      </c>
      <c r="U17" s="464">
        <f>'Химия-9 2023 расклад'!M17</f>
        <v>77.777777777777771</v>
      </c>
      <c r="V17" s="277">
        <f>'Химия-9 2018 расклад'!N18</f>
        <v>0</v>
      </c>
      <c r="W17" s="278">
        <f>'Химия-9 2019 расклад'!N18</f>
        <v>0</v>
      </c>
      <c r="X17" s="278" t="s">
        <v>138</v>
      </c>
      <c r="Y17" s="278"/>
      <c r="Z17" s="392">
        <f>'Химия-9 2022 расклад'!N17</f>
        <v>0</v>
      </c>
      <c r="AA17" s="456">
        <f>'Химия-9 2023 расклад'!N17</f>
        <v>0</v>
      </c>
      <c r="AB17" s="402">
        <f>'Химия-9 2018 расклад'!O18</f>
        <v>0</v>
      </c>
      <c r="AC17" s="279">
        <f>'Химия-9 2019 расклад'!O18</f>
        <v>0</v>
      </c>
      <c r="AD17" s="279" t="s">
        <v>138</v>
      </c>
      <c r="AE17" s="280"/>
      <c r="AF17" s="469">
        <f>'Химия-9 2022 расклад'!O17</f>
        <v>0</v>
      </c>
      <c r="AG17" s="407">
        <f>'Химия-9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281" t="s">
        <v>13</v>
      </c>
      <c r="D18" s="282">
        <f>'Химия-9 2018 расклад'!K19</f>
        <v>4</v>
      </c>
      <c r="E18" s="283">
        <f>'Химия-9 2019 расклад'!K19</f>
        <v>7</v>
      </c>
      <c r="F18" s="283" t="s">
        <v>138</v>
      </c>
      <c r="G18" s="283"/>
      <c r="H18" s="390">
        <f>'Химия-9 2022 расклад'!K18</f>
        <v>2</v>
      </c>
      <c r="I18" s="457">
        <f>'Химия-9 2023 расклад'!K18</f>
        <v>6</v>
      </c>
      <c r="J18" s="282">
        <f>'Химия-9 2018 расклад'!L19</f>
        <v>4</v>
      </c>
      <c r="K18" s="283">
        <f>'Химия-9 2019 расклад'!L19</f>
        <v>5.0001000000000007</v>
      </c>
      <c r="L18" s="283" t="s">
        <v>138</v>
      </c>
      <c r="M18" s="283"/>
      <c r="N18" s="390">
        <f>'Химия-9 2022 расклад'!L18</f>
        <v>2</v>
      </c>
      <c r="O18" s="457">
        <f>'Химия-9 2023 расклад'!L18</f>
        <v>6</v>
      </c>
      <c r="P18" s="400">
        <f>'Химия-9 2018 расклад'!M19</f>
        <v>100</v>
      </c>
      <c r="Q18" s="284">
        <f>'Химия-9 2019 расклад'!M19</f>
        <v>71.430000000000007</v>
      </c>
      <c r="R18" s="284" t="s">
        <v>138</v>
      </c>
      <c r="S18" s="284"/>
      <c r="T18" s="394">
        <f>'Химия-9 2022 расклад'!M18</f>
        <v>100</v>
      </c>
      <c r="U18" s="462">
        <f>'Химия-9 2023 расклад'!M18</f>
        <v>100</v>
      </c>
      <c r="V18" s="282">
        <f>'Химия-9 2018 расклад'!N19</f>
        <v>0</v>
      </c>
      <c r="W18" s="283">
        <f>'Химия-9 2019 расклад'!N19</f>
        <v>0</v>
      </c>
      <c r="X18" s="283" t="s">
        <v>138</v>
      </c>
      <c r="Y18" s="283"/>
      <c r="Z18" s="390">
        <f>'Химия-9 2022 расклад'!N18</f>
        <v>0</v>
      </c>
      <c r="AA18" s="457">
        <f>'Химия-9 2023 расклад'!N18</f>
        <v>0</v>
      </c>
      <c r="AB18" s="400">
        <f>'Химия-9 2018 расклад'!O19</f>
        <v>0</v>
      </c>
      <c r="AC18" s="284">
        <f>'Химия-9 2019 расклад'!O19</f>
        <v>0</v>
      </c>
      <c r="AD18" s="284" t="s">
        <v>138</v>
      </c>
      <c r="AE18" s="285"/>
      <c r="AF18" s="470">
        <f>'Химия-9 2022 расклад'!O18</f>
        <v>0</v>
      </c>
      <c r="AG18" s="408">
        <f>'Химия-9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281" t="s">
        <v>21</v>
      </c>
      <c r="D19" s="282">
        <f>'Химия-9 2018 расклад'!K20</f>
        <v>10</v>
      </c>
      <c r="E19" s="283">
        <f>'Химия-9 2019 расклад'!K20</f>
        <v>7</v>
      </c>
      <c r="F19" s="283" t="s">
        <v>138</v>
      </c>
      <c r="G19" s="283"/>
      <c r="H19" s="390">
        <f>'Химия-9 2022 расклад'!K19</f>
        <v>2</v>
      </c>
      <c r="I19" s="457">
        <f>'Химия-9 2023 расклад'!K19</f>
        <v>3</v>
      </c>
      <c r="J19" s="282">
        <f>'Химия-9 2018 расклад'!L20</f>
        <v>9</v>
      </c>
      <c r="K19" s="283">
        <f>'Химия-9 2019 расклад'!L20</f>
        <v>3.9998</v>
      </c>
      <c r="L19" s="283" t="s">
        <v>138</v>
      </c>
      <c r="M19" s="283"/>
      <c r="N19" s="390">
        <f>'Химия-9 2022 расклад'!L19</f>
        <v>1</v>
      </c>
      <c r="O19" s="457">
        <f>'Химия-9 2023 расклад'!L19</f>
        <v>3</v>
      </c>
      <c r="P19" s="400">
        <f>'Химия-9 2018 расклад'!M20</f>
        <v>90</v>
      </c>
      <c r="Q19" s="284">
        <f>'Химия-9 2019 расклад'!M20</f>
        <v>57.14</v>
      </c>
      <c r="R19" s="284" t="s">
        <v>138</v>
      </c>
      <c r="S19" s="284"/>
      <c r="T19" s="394">
        <f>'Химия-9 2022 расклад'!M19</f>
        <v>50</v>
      </c>
      <c r="U19" s="462">
        <f>'Химия-9 2023 расклад'!M19</f>
        <v>100</v>
      </c>
      <c r="V19" s="282">
        <f>'Химия-9 2018 расклад'!N20</f>
        <v>0</v>
      </c>
      <c r="W19" s="283">
        <f>'Химия-9 2019 расклад'!N20</f>
        <v>0</v>
      </c>
      <c r="X19" s="283" t="s">
        <v>138</v>
      </c>
      <c r="Y19" s="283"/>
      <c r="Z19" s="390">
        <f>'Химия-9 2022 расклад'!N19</f>
        <v>0</v>
      </c>
      <c r="AA19" s="457">
        <f>'Химия-9 2023 расклад'!N19</f>
        <v>0</v>
      </c>
      <c r="AB19" s="400">
        <f>'Химия-9 2018 расклад'!O20</f>
        <v>0</v>
      </c>
      <c r="AC19" s="284">
        <f>'Химия-9 2019 расклад'!O20</f>
        <v>0</v>
      </c>
      <c r="AD19" s="284" t="s">
        <v>138</v>
      </c>
      <c r="AE19" s="285"/>
      <c r="AF19" s="470">
        <f>'Химия-9 2022 расклад'!O19</f>
        <v>0</v>
      </c>
      <c r="AG19" s="408">
        <f>'Химия-9 2023 расклад'!O19</f>
        <v>0</v>
      </c>
    </row>
    <row r="20" spans="1:33" s="1" customFormat="1" ht="15" customHeight="1" x14ac:dyDescent="0.25">
      <c r="A20" s="11">
        <v>4</v>
      </c>
      <c r="B20" s="48">
        <v>20060</v>
      </c>
      <c r="C20" s="281" t="s">
        <v>12</v>
      </c>
      <c r="D20" s="282">
        <f>'Химия-9 2018 расклад'!K21</f>
        <v>17</v>
      </c>
      <c r="E20" s="283">
        <f>'Химия-9 2019 расклад'!K21</f>
        <v>12</v>
      </c>
      <c r="F20" s="283">
        <f>'Химия-9 2020 расклад'!K21</f>
        <v>22</v>
      </c>
      <c r="G20" s="283"/>
      <c r="H20" s="390">
        <f>'Химия-9 2022 расклад'!K20</f>
        <v>3</v>
      </c>
      <c r="I20" s="457">
        <f>'Химия-9 2023 расклад'!K20</f>
        <v>6</v>
      </c>
      <c r="J20" s="282">
        <f>'Химия-9 2018 расклад'!L21</f>
        <v>14.9991</v>
      </c>
      <c r="K20" s="283">
        <f>'Химия-9 2019 расклад'!L21</f>
        <v>12</v>
      </c>
      <c r="L20" s="283">
        <f>'Химия-9 2020 расклад'!L21</f>
        <v>21.001200000000004</v>
      </c>
      <c r="M20" s="283"/>
      <c r="N20" s="390">
        <f>'Химия-9 2022 расклад'!L20</f>
        <v>3</v>
      </c>
      <c r="O20" s="457">
        <f>'Химия-9 2023 расклад'!L20</f>
        <v>6</v>
      </c>
      <c r="P20" s="400">
        <f>'Химия-9 2018 расклад'!M21</f>
        <v>88.23</v>
      </c>
      <c r="Q20" s="284">
        <f>'Химия-9 2019 расклад'!M21</f>
        <v>100</v>
      </c>
      <c r="R20" s="284">
        <f>'Химия-9 2020 расклад'!M21</f>
        <v>95.460000000000008</v>
      </c>
      <c r="S20" s="284"/>
      <c r="T20" s="394">
        <f>'Химия-9 2022 расклад'!M20</f>
        <v>100</v>
      </c>
      <c r="U20" s="462">
        <f>'Химия-9 2023 расклад'!M20</f>
        <v>100</v>
      </c>
      <c r="V20" s="282">
        <f>'Химия-9 2018 расклад'!N21</f>
        <v>0</v>
      </c>
      <c r="W20" s="283">
        <f>'Химия-9 2019 расклад'!N21</f>
        <v>0</v>
      </c>
      <c r="X20" s="283">
        <f>'Химия-9 2020 расклад'!N21</f>
        <v>1.0009999999999999</v>
      </c>
      <c r="Y20" s="283"/>
      <c r="Z20" s="390">
        <f>'Химия-9 2022 расклад'!N20</f>
        <v>0</v>
      </c>
      <c r="AA20" s="457">
        <f>'Химия-9 2023 расклад'!N20</f>
        <v>0</v>
      </c>
      <c r="AB20" s="400">
        <f>'Химия-9 2018 расклад'!O21</f>
        <v>0</v>
      </c>
      <c r="AC20" s="284">
        <f>'Химия-9 2019 расклад'!O21</f>
        <v>0</v>
      </c>
      <c r="AD20" s="284">
        <f>'Химия-9 2020 расклад'!O21</f>
        <v>4.55</v>
      </c>
      <c r="AE20" s="285"/>
      <c r="AF20" s="470">
        <f>'Химия-9 2022 расклад'!O20</f>
        <v>0</v>
      </c>
      <c r="AG20" s="408">
        <f>'Химия-9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281" t="s">
        <v>15</v>
      </c>
      <c r="D21" s="282">
        <f>'Химия-9 2018 расклад'!K22</f>
        <v>19</v>
      </c>
      <c r="E21" s="283">
        <f>'Химия-9 2019 расклад'!K22</f>
        <v>18</v>
      </c>
      <c r="F21" s="283">
        <f>'Химия-9 2020 расклад'!K22</f>
        <v>20</v>
      </c>
      <c r="G21" s="283"/>
      <c r="H21" s="390">
        <f>'Химия-9 2022 расклад'!K21</f>
        <v>9</v>
      </c>
      <c r="I21" s="457">
        <f>'Химия-9 2023 расклад'!K21</f>
        <v>10</v>
      </c>
      <c r="J21" s="282">
        <f>'Химия-9 2018 расклад'!L22</f>
        <v>19</v>
      </c>
      <c r="K21" s="283">
        <f>'Химия-9 2019 расклад'!L22</f>
        <v>18</v>
      </c>
      <c r="L21" s="283">
        <f>'Химия-9 2020 расклад'!L22</f>
        <v>16</v>
      </c>
      <c r="M21" s="283"/>
      <c r="N21" s="390">
        <f>'Химия-9 2022 расклад'!L21</f>
        <v>5</v>
      </c>
      <c r="O21" s="457">
        <f>'Химия-9 2023 расклад'!L21</f>
        <v>9</v>
      </c>
      <c r="P21" s="400">
        <f>'Химия-9 2018 расклад'!M22</f>
        <v>100</v>
      </c>
      <c r="Q21" s="284">
        <f>'Химия-9 2019 расклад'!M22</f>
        <v>100</v>
      </c>
      <c r="R21" s="284">
        <f>'Химия-9 2020 расклад'!M22</f>
        <v>80</v>
      </c>
      <c r="S21" s="284"/>
      <c r="T21" s="394">
        <f>'Химия-9 2022 расклад'!M21</f>
        <v>55.555555555555557</v>
      </c>
      <c r="U21" s="462">
        <f>'Химия-9 2023 расклад'!M21</f>
        <v>90</v>
      </c>
      <c r="V21" s="282">
        <f>'Химия-9 2018 расклад'!N22</f>
        <v>0</v>
      </c>
      <c r="W21" s="283">
        <f>'Химия-9 2019 расклад'!N22</f>
        <v>0</v>
      </c>
      <c r="X21" s="283">
        <f>'Химия-9 2020 расклад'!N22</f>
        <v>0</v>
      </c>
      <c r="Y21" s="283"/>
      <c r="Z21" s="390">
        <f>'Химия-9 2022 расклад'!N21</f>
        <v>0</v>
      </c>
      <c r="AA21" s="457">
        <f>'Химия-9 2023 расклад'!N21</f>
        <v>0</v>
      </c>
      <c r="AB21" s="400">
        <f>'Химия-9 2018 расклад'!O22</f>
        <v>0</v>
      </c>
      <c r="AC21" s="284">
        <f>'Химия-9 2019 расклад'!O22</f>
        <v>0</v>
      </c>
      <c r="AD21" s="284">
        <f>'Химия-9 2020 расклад'!O22</f>
        <v>0</v>
      </c>
      <c r="AE21" s="285"/>
      <c r="AF21" s="470">
        <f>'Химия-9 2022 расклад'!O21</f>
        <v>0</v>
      </c>
      <c r="AG21" s="408">
        <f>'Химия-9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281" t="s">
        <v>14</v>
      </c>
      <c r="D22" s="282" t="s">
        <v>138</v>
      </c>
      <c r="E22" s="283">
        <f>'Химия-9 2019 расклад'!K23</f>
        <v>2</v>
      </c>
      <c r="F22" s="283">
        <f>'Химия-9 2020 расклад'!K23</f>
        <v>43</v>
      </c>
      <c r="G22" s="283"/>
      <c r="H22" s="390"/>
      <c r="I22" s="457">
        <f>'Химия-9 2023 расклад'!K22</f>
        <v>3</v>
      </c>
      <c r="J22" s="282" t="s">
        <v>138</v>
      </c>
      <c r="K22" s="283">
        <f>'Химия-9 2019 расклад'!L23</f>
        <v>2</v>
      </c>
      <c r="L22" s="283">
        <f>'Химия-9 2020 расклад'!L23</f>
        <v>29.996799999999993</v>
      </c>
      <c r="M22" s="283"/>
      <c r="N22" s="390"/>
      <c r="O22" s="457">
        <f>'Химия-9 2023 расклад'!L22</f>
        <v>1</v>
      </c>
      <c r="P22" s="400" t="s">
        <v>138</v>
      </c>
      <c r="Q22" s="284">
        <f>'Химия-9 2019 расклад'!M23</f>
        <v>100</v>
      </c>
      <c r="R22" s="284">
        <f>'Химия-9 2020 расклад'!M23</f>
        <v>69.759999999999991</v>
      </c>
      <c r="S22" s="284"/>
      <c r="T22" s="394"/>
      <c r="U22" s="462">
        <f>'Химия-9 2023 расклад'!M22</f>
        <v>33.333333333333336</v>
      </c>
      <c r="V22" s="282" t="s">
        <v>138</v>
      </c>
      <c r="W22" s="283">
        <f>'Химия-9 2019 расклад'!N23</f>
        <v>0</v>
      </c>
      <c r="X22" s="283">
        <f>'Химия-9 2020 расклад'!N23</f>
        <v>5.0009000000000006</v>
      </c>
      <c r="Y22" s="283"/>
      <c r="Z22" s="390"/>
      <c r="AA22" s="457">
        <f>'Химия-9 2023 расклад'!N22</f>
        <v>0</v>
      </c>
      <c r="AB22" s="400" t="s">
        <v>138</v>
      </c>
      <c r="AC22" s="284">
        <f>'Химия-9 2019 расклад'!O23</f>
        <v>0</v>
      </c>
      <c r="AD22" s="284">
        <f>'Химия-9 2020 расклад'!O23</f>
        <v>11.63</v>
      </c>
      <c r="AE22" s="285"/>
      <c r="AF22" s="470"/>
      <c r="AG22" s="408">
        <f>'Химия-9 2023 расклад'!O22</f>
        <v>0</v>
      </c>
    </row>
    <row r="23" spans="1:33" s="1" customFormat="1" ht="15" customHeight="1" x14ac:dyDescent="0.25">
      <c r="A23" s="11">
        <v>7</v>
      </c>
      <c r="B23" s="48">
        <v>20460</v>
      </c>
      <c r="C23" s="281" t="s">
        <v>16</v>
      </c>
      <c r="D23" s="282">
        <f>'Химия-9 2018 расклад'!K24</f>
        <v>9</v>
      </c>
      <c r="E23" s="283">
        <f>'Химия-9 2019 расклад'!K24</f>
        <v>11</v>
      </c>
      <c r="F23" s="283" t="s">
        <v>138</v>
      </c>
      <c r="G23" s="283"/>
      <c r="H23" s="390">
        <f>'Химия-9 2022 расклад'!K23</f>
        <v>4</v>
      </c>
      <c r="I23" s="457">
        <f>'Химия-9 2023 расклад'!K23</f>
        <v>3</v>
      </c>
      <c r="J23" s="282">
        <f>'Химия-9 2018 расклад'!L24</f>
        <v>7.9991999999999992</v>
      </c>
      <c r="K23" s="283">
        <f>'Химия-9 2019 расклад'!L24</f>
        <v>9.0001999999999995</v>
      </c>
      <c r="L23" s="283" t="s">
        <v>138</v>
      </c>
      <c r="M23" s="283"/>
      <c r="N23" s="390">
        <f>'Химия-9 2022 расклад'!L23</f>
        <v>3</v>
      </c>
      <c r="O23" s="457">
        <f>'Химия-9 2023 расклад'!L23</f>
        <v>3</v>
      </c>
      <c r="P23" s="400">
        <f>'Химия-9 2018 расклад'!M24</f>
        <v>88.88</v>
      </c>
      <c r="Q23" s="284">
        <f>'Химия-9 2019 расклад'!M24</f>
        <v>81.819999999999993</v>
      </c>
      <c r="R23" s="284" t="s">
        <v>138</v>
      </c>
      <c r="S23" s="284"/>
      <c r="T23" s="394">
        <f>'Химия-9 2022 расклад'!M23</f>
        <v>75</v>
      </c>
      <c r="U23" s="462">
        <f>'Химия-9 2023 расклад'!M23</f>
        <v>100</v>
      </c>
      <c r="V23" s="282">
        <f>'Химия-9 2018 расклад'!N24</f>
        <v>0</v>
      </c>
      <c r="W23" s="283">
        <f>'Химия-9 2019 расклад'!N24</f>
        <v>0</v>
      </c>
      <c r="X23" s="283" t="s">
        <v>138</v>
      </c>
      <c r="Y23" s="283"/>
      <c r="Z23" s="390">
        <f>'Химия-9 2022 расклад'!N23</f>
        <v>0</v>
      </c>
      <c r="AA23" s="457">
        <f>'Химия-9 2023 расклад'!N23</f>
        <v>0</v>
      </c>
      <c r="AB23" s="400">
        <f>'Химия-9 2018 расклад'!O24</f>
        <v>0</v>
      </c>
      <c r="AC23" s="284">
        <f>'Химия-9 2019 расклад'!O24</f>
        <v>0</v>
      </c>
      <c r="AD23" s="284" t="s">
        <v>138</v>
      </c>
      <c r="AE23" s="285"/>
      <c r="AF23" s="470">
        <f>'Химия-9 2022 расклад'!O23</f>
        <v>0</v>
      </c>
      <c r="AG23" s="408">
        <f>'Химия-9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281" t="s">
        <v>17</v>
      </c>
      <c r="D24" s="282" t="s">
        <v>138</v>
      </c>
      <c r="E24" s="283">
        <f>'Химия-9 2019 расклад'!K25</f>
        <v>4</v>
      </c>
      <c r="F24" s="283">
        <f>'Химия-9 2020 расклад'!K25</f>
        <v>21</v>
      </c>
      <c r="G24" s="283"/>
      <c r="H24" s="390">
        <f>'Химия-9 2022 расклад'!K24</f>
        <v>2</v>
      </c>
      <c r="I24" s="457">
        <f>'Химия-9 2023 расклад'!K24</f>
        <v>5</v>
      </c>
      <c r="J24" s="282" t="s">
        <v>138</v>
      </c>
      <c r="K24" s="283">
        <f>'Химия-9 2019 расклад'!L25</f>
        <v>1</v>
      </c>
      <c r="L24" s="283">
        <f>'Химия-9 2020 расклад'!L25</f>
        <v>5.0000999999999998</v>
      </c>
      <c r="M24" s="283"/>
      <c r="N24" s="390">
        <f>'Химия-9 2022 расклад'!L24</f>
        <v>1</v>
      </c>
      <c r="O24" s="457">
        <f>'Химия-9 2023 расклад'!L24</f>
        <v>4</v>
      </c>
      <c r="P24" s="400" t="s">
        <v>138</v>
      </c>
      <c r="Q24" s="284">
        <f>'Химия-9 2019 расклад'!M25</f>
        <v>25</v>
      </c>
      <c r="R24" s="284">
        <f>'Химия-9 2020 расклад'!M25</f>
        <v>23.81</v>
      </c>
      <c r="S24" s="284"/>
      <c r="T24" s="394">
        <f>'Химия-9 2022 расклад'!M24</f>
        <v>50</v>
      </c>
      <c r="U24" s="462">
        <f>'Химия-9 2023 расклад'!M24</f>
        <v>80</v>
      </c>
      <c r="V24" s="282" t="s">
        <v>138</v>
      </c>
      <c r="W24" s="283">
        <f>'Химия-9 2019 расклад'!N25</f>
        <v>0</v>
      </c>
      <c r="X24" s="283">
        <f>'Химия-9 2020 расклад'!N25</f>
        <v>3.0008999999999997</v>
      </c>
      <c r="Y24" s="283"/>
      <c r="Z24" s="390">
        <f>'Химия-9 2022 расклад'!N24</f>
        <v>0</v>
      </c>
      <c r="AA24" s="457">
        <f>'Химия-9 2023 расклад'!N24</f>
        <v>0</v>
      </c>
      <c r="AB24" s="400" t="s">
        <v>138</v>
      </c>
      <c r="AC24" s="284">
        <f>'Химия-9 2019 расклад'!O25</f>
        <v>0</v>
      </c>
      <c r="AD24" s="284">
        <f>'Химия-9 2020 расклад'!O25</f>
        <v>14.29</v>
      </c>
      <c r="AE24" s="285"/>
      <c r="AF24" s="470">
        <f>'Химия-9 2022 расклад'!O24</f>
        <v>0</v>
      </c>
      <c r="AG24" s="408">
        <f>'Химия-9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281" t="s">
        <v>18</v>
      </c>
      <c r="D25" s="282">
        <f>'Химия-9 2018 расклад'!K26</f>
        <v>1</v>
      </c>
      <c r="E25" s="283">
        <f>'Химия-9 2019 расклад'!K26</f>
        <v>2</v>
      </c>
      <c r="F25" s="283" t="s">
        <v>138</v>
      </c>
      <c r="G25" s="283"/>
      <c r="H25" s="390">
        <f>'Химия-9 2022 расклад'!K25</f>
        <v>5</v>
      </c>
      <c r="I25" s="457">
        <f>'Химия-9 2023 расклад'!K25</f>
        <v>2</v>
      </c>
      <c r="J25" s="282">
        <f>'Химия-9 2018 расклад'!L26</f>
        <v>0</v>
      </c>
      <c r="K25" s="283">
        <f>'Химия-9 2019 расклад'!L26</f>
        <v>2</v>
      </c>
      <c r="L25" s="283" t="s">
        <v>138</v>
      </c>
      <c r="M25" s="283"/>
      <c r="N25" s="390">
        <f>'Химия-9 2022 расклад'!L25</f>
        <v>3</v>
      </c>
      <c r="O25" s="457">
        <f>'Химия-9 2023 расклад'!L25</f>
        <v>2</v>
      </c>
      <c r="P25" s="400">
        <f>'Химия-9 2018 расклад'!M26</f>
        <v>0</v>
      </c>
      <c r="Q25" s="284">
        <f>'Химия-9 2019 расклад'!M26</f>
        <v>100</v>
      </c>
      <c r="R25" s="284" t="s">
        <v>138</v>
      </c>
      <c r="S25" s="284"/>
      <c r="T25" s="394">
        <f>'Химия-9 2022 расклад'!M25</f>
        <v>60</v>
      </c>
      <c r="U25" s="462">
        <f>'Химия-9 2023 расклад'!M25</f>
        <v>100</v>
      </c>
      <c r="V25" s="282">
        <f>'Химия-9 2018 расклад'!N26</f>
        <v>0</v>
      </c>
      <c r="W25" s="283">
        <f>'Химия-9 2019 расклад'!N26</f>
        <v>0</v>
      </c>
      <c r="X25" s="283" t="s">
        <v>138</v>
      </c>
      <c r="Y25" s="283"/>
      <c r="Z25" s="390">
        <f>'Химия-9 2022 расклад'!N25</f>
        <v>0</v>
      </c>
      <c r="AA25" s="457">
        <f>'Химия-9 2023 расклад'!N25</f>
        <v>0</v>
      </c>
      <c r="AB25" s="400">
        <f>'Химия-9 2018 расклад'!O26</f>
        <v>0</v>
      </c>
      <c r="AC25" s="284">
        <f>'Химия-9 2019 расклад'!O26</f>
        <v>0</v>
      </c>
      <c r="AD25" s="284" t="s">
        <v>138</v>
      </c>
      <c r="AE25" s="285"/>
      <c r="AF25" s="470">
        <f>'Химия-9 2022 расклад'!O25</f>
        <v>0</v>
      </c>
      <c r="AG25" s="408">
        <f>'Химия-9 2023 расклад'!O25</f>
        <v>0</v>
      </c>
    </row>
    <row r="26" spans="1:33" s="1" customFormat="1" ht="15" customHeight="1" x14ac:dyDescent="0.25">
      <c r="A26" s="11">
        <v>10</v>
      </c>
      <c r="B26" s="48">
        <v>20810</v>
      </c>
      <c r="C26" s="281" t="s">
        <v>19</v>
      </c>
      <c r="D26" s="282" t="s">
        <v>138</v>
      </c>
      <c r="E26" s="283">
        <f>'Химия-9 2019 расклад'!K27</f>
        <v>5</v>
      </c>
      <c r="F26" s="283" t="s">
        <v>138</v>
      </c>
      <c r="G26" s="283"/>
      <c r="H26" s="390"/>
      <c r="I26" s="457">
        <f>'Химия-9 2023 расклад'!K26</f>
        <v>1</v>
      </c>
      <c r="J26" s="282" t="s">
        <v>138</v>
      </c>
      <c r="K26" s="283">
        <f>'Химия-9 2019 расклад'!L27</f>
        <v>3</v>
      </c>
      <c r="L26" s="283" t="s">
        <v>138</v>
      </c>
      <c r="M26" s="283"/>
      <c r="N26" s="390"/>
      <c r="O26" s="457">
        <f>'Химия-9 2023 расклад'!L26</f>
        <v>1</v>
      </c>
      <c r="P26" s="400" t="s">
        <v>138</v>
      </c>
      <c r="Q26" s="284">
        <f>'Химия-9 2019 расклад'!M27</f>
        <v>60</v>
      </c>
      <c r="R26" s="284" t="s">
        <v>138</v>
      </c>
      <c r="S26" s="284"/>
      <c r="T26" s="394"/>
      <c r="U26" s="462">
        <f>'Химия-9 2023 расклад'!M26</f>
        <v>100</v>
      </c>
      <c r="V26" s="282" t="s">
        <v>138</v>
      </c>
      <c r="W26" s="283">
        <f>'Химия-9 2019 расклад'!N27</f>
        <v>0</v>
      </c>
      <c r="X26" s="283" t="s">
        <v>138</v>
      </c>
      <c r="Y26" s="283"/>
      <c r="Z26" s="390"/>
      <c r="AA26" s="457">
        <f>'Химия-9 2023 расклад'!N26</f>
        <v>0</v>
      </c>
      <c r="AB26" s="400" t="s">
        <v>138</v>
      </c>
      <c r="AC26" s="284">
        <f>'Химия-9 2019 расклад'!O27</f>
        <v>0</v>
      </c>
      <c r="AD26" s="284" t="s">
        <v>138</v>
      </c>
      <c r="AE26" s="285"/>
      <c r="AF26" s="470"/>
      <c r="AG26" s="408">
        <f>'Химия-9 2023 расклад'!O26</f>
        <v>0</v>
      </c>
    </row>
    <row r="27" spans="1:33" s="1" customFormat="1" ht="15" customHeight="1" x14ac:dyDescent="0.25">
      <c r="A27" s="11">
        <v>11</v>
      </c>
      <c r="B27" s="48">
        <v>20900</v>
      </c>
      <c r="C27" s="281" t="s">
        <v>20</v>
      </c>
      <c r="D27" s="282" t="s">
        <v>138</v>
      </c>
      <c r="E27" s="283">
        <f>'Химия-9 2019 расклад'!K28</f>
        <v>5</v>
      </c>
      <c r="F27" s="283" t="s">
        <v>138</v>
      </c>
      <c r="G27" s="283"/>
      <c r="H27" s="390">
        <f>'Химия-9 2022 расклад'!K27</f>
        <v>5</v>
      </c>
      <c r="I27" s="457">
        <f>'Химия-9 2023 расклад'!K27</f>
        <v>3</v>
      </c>
      <c r="J27" s="282" t="s">
        <v>138</v>
      </c>
      <c r="K27" s="283">
        <f>'Химия-9 2019 расклад'!L28</f>
        <v>3</v>
      </c>
      <c r="L27" s="283" t="s">
        <v>138</v>
      </c>
      <c r="M27" s="283"/>
      <c r="N27" s="390">
        <f>'Химия-9 2022 расклад'!L27</f>
        <v>2</v>
      </c>
      <c r="O27" s="457">
        <f>'Химия-9 2023 расклад'!L27</f>
        <v>2</v>
      </c>
      <c r="P27" s="400" t="s">
        <v>138</v>
      </c>
      <c r="Q27" s="284">
        <f>'Химия-9 2019 расклад'!M28</f>
        <v>60</v>
      </c>
      <c r="R27" s="284" t="s">
        <v>138</v>
      </c>
      <c r="S27" s="284"/>
      <c r="T27" s="394">
        <f>'Химия-9 2022 расклад'!M27</f>
        <v>40</v>
      </c>
      <c r="U27" s="462">
        <f>'Химия-9 2023 расклад'!M27</f>
        <v>66.666666666666671</v>
      </c>
      <c r="V27" s="282" t="s">
        <v>138</v>
      </c>
      <c r="W27" s="283">
        <f>'Химия-9 2019 расклад'!N28</f>
        <v>0</v>
      </c>
      <c r="X27" s="283" t="s">
        <v>138</v>
      </c>
      <c r="Y27" s="283"/>
      <c r="Z27" s="390">
        <f>'Химия-9 2022 расклад'!N27</f>
        <v>0</v>
      </c>
      <c r="AA27" s="457">
        <f>'Химия-9 2023 расклад'!N27</f>
        <v>0</v>
      </c>
      <c r="AB27" s="400" t="s">
        <v>138</v>
      </c>
      <c r="AC27" s="284">
        <f>'Химия-9 2019 расклад'!O28</f>
        <v>0</v>
      </c>
      <c r="AD27" s="284" t="s">
        <v>138</v>
      </c>
      <c r="AE27" s="285"/>
      <c r="AF27" s="470">
        <f>'Химия-9 2022 расклад'!O27</f>
        <v>0</v>
      </c>
      <c r="AG27" s="408">
        <f>'Химия-9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287" t="s">
        <v>22</v>
      </c>
      <c r="D28" s="288">
        <f>'Химия-9 2018 расклад'!K29</f>
        <v>1</v>
      </c>
      <c r="E28" s="289" t="s">
        <v>138</v>
      </c>
      <c r="F28" s="289" t="s">
        <v>138</v>
      </c>
      <c r="G28" s="399"/>
      <c r="H28" s="391">
        <f>'Химия-9 2022 расклад'!K28</f>
        <v>4</v>
      </c>
      <c r="I28" s="458">
        <f>'Химия-9 2023 расклад'!K28</f>
        <v>1</v>
      </c>
      <c r="J28" s="288">
        <f>'Химия-9 2018 расклад'!L29</f>
        <v>1</v>
      </c>
      <c r="K28" s="399" t="s">
        <v>138</v>
      </c>
      <c r="L28" s="399" t="s">
        <v>138</v>
      </c>
      <c r="M28" s="399"/>
      <c r="N28" s="391">
        <f>'Химия-9 2022 расклад'!L28</f>
        <v>3</v>
      </c>
      <c r="O28" s="458">
        <f>'Химия-9 2023 расклад'!L28</f>
        <v>1</v>
      </c>
      <c r="P28" s="401">
        <f>'Химия-9 2018 расклад'!M29</f>
        <v>100</v>
      </c>
      <c r="Q28" s="398" t="s">
        <v>138</v>
      </c>
      <c r="R28" s="398" t="s">
        <v>138</v>
      </c>
      <c r="S28" s="398"/>
      <c r="T28" s="395">
        <f>'Химия-9 2022 расклад'!M28</f>
        <v>75</v>
      </c>
      <c r="U28" s="463">
        <f>'Химия-9 2023 расклад'!M28</f>
        <v>100</v>
      </c>
      <c r="V28" s="288">
        <f>'Химия-9 2018 расклад'!N29</f>
        <v>0</v>
      </c>
      <c r="W28" s="399" t="s">
        <v>138</v>
      </c>
      <c r="X28" s="399" t="s">
        <v>138</v>
      </c>
      <c r="Y28" s="399"/>
      <c r="Z28" s="391">
        <f>'Химия-9 2022 расклад'!N28</f>
        <v>0</v>
      </c>
      <c r="AA28" s="458">
        <f>'Химия-9 2023 расклад'!N28</f>
        <v>0</v>
      </c>
      <c r="AB28" s="401">
        <f>'Химия-9 2018 расклад'!O29</f>
        <v>0</v>
      </c>
      <c r="AC28" s="398" t="s">
        <v>138</v>
      </c>
      <c r="AD28" s="398" t="s">
        <v>138</v>
      </c>
      <c r="AE28" s="290"/>
      <c r="AF28" s="471">
        <f>'Химия-9 2022 расклад'!O28</f>
        <v>0</v>
      </c>
      <c r="AG28" s="409">
        <f>'Химия-9 2023 расклад'!O28</f>
        <v>0</v>
      </c>
    </row>
    <row r="29" spans="1:33" s="1" customFormat="1" ht="15" customHeight="1" thickBot="1" x14ac:dyDescent="0.3">
      <c r="A29" s="35"/>
      <c r="B29" s="51"/>
      <c r="C29" s="291" t="s">
        <v>103</v>
      </c>
      <c r="D29" s="419">
        <f>'Химия-9 2018 расклад'!K30</f>
        <v>140</v>
      </c>
      <c r="E29" s="420">
        <f>'Химия-9 2019 расклад'!K30</f>
        <v>160</v>
      </c>
      <c r="F29" s="420">
        <f>'Химия-9 2020 расклад'!K30</f>
        <v>303</v>
      </c>
      <c r="G29" s="420">
        <f>'Химия-9 2021 расклад'!K30</f>
        <v>0</v>
      </c>
      <c r="H29" s="421">
        <f>'Химия-9 2022 расклад'!K29</f>
        <v>88</v>
      </c>
      <c r="I29" s="455">
        <f>'Химия-9 2023 расклад'!K29</f>
        <v>125</v>
      </c>
      <c r="J29" s="419">
        <f>'Химия-9 2018 расклад'!L30</f>
        <v>108.0034</v>
      </c>
      <c r="K29" s="420">
        <f>'Химия-9 2019 расклад'!L30</f>
        <v>103.00130000000001</v>
      </c>
      <c r="L29" s="420">
        <f>'Химия-9 2020 расклад'!L30</f>
        <v>187.0076</v>
      </c>
      <c r="M29" s="420">
        <f>'Химия-9 2021 расклад'!L30</f>
        <v>0</v>
      </c>
      <c r="N29" s="421">
        <f>'Химия-9 2022 расклад'!L29</f>
        <v>52</v>
      </c>
      <c r="O29" s="455">
        <f>'Химия-9 2023 расклад'!L29</f>
        <v>103</v>
      </c>
      <c r="P29" s="424">
        <f>'Химия-9 2018 расклад'!M30</f>
        <v>65.375294117647059</v>
      </c>
      <c r="Q29" s="422">
        <f>'Химия-9 2019 расклад'!M30</f>
        <v>53.393124999999998</v>
      </c>
      <c r="R29" s="422">
        <f>'Химия-9 2020 расклад'!M30</f>
        <v>64.717500000000001</v>
      </c>
      <c r="S29" s="422">
        <f>'Химия-9 2021 расклад'!M30</f>
        <v>0</v>
      </c>
      <c r="T29" s="423">
        <f>'Химия-9 2022 расклад'!M29</f>
        <v>55.947712418300654</v>
      </c>
      <c r="U29" s="461">
        <f>'Химия-9 2023 расклад'!M29</f>
        <v>82.4</v>
      </c>
      <c r="V29" s="419">
        <f>'Химия-9 2018 расклад'!N30</f>
        <v>0</v>
      </c>
      <c r="W29" s="420">
        <f>'Химия-9 2019 расклад'!N30</f>
        <v>0.99959999999999993</v>
      </c>
      <c r="X29" s="420">
        <f>'Химия-9 2020 расклад'!N30</f>
        <v>16.000600000000002</v>
      </c>
      <c r="Y29" s="420">
        <f>'Химия-9 2021 расклад'!N30</f>
        <v>0</v>
      </c>
      <c r="Z29" s="421">
        <f>'Химия-9 2022 расклад'!N29</f>
        <v>7</v>
      </c>
      <c r="AA29" s="455">
        <f>'Химия-9 2023 расклад'!N29</f>
        <v>2</v>
      </c>
      <c r="AB29" s="424">
        <f>'Химия-9 2018 расклад'!O30</f>
        <v>0</v>
      </c>
      <c r="AC29" s="422">
        <f>'Химия-9 2019 расклад'!O30</f>
        <v>0.36749999999999999</v>
      </c>
      <c r="AD29" s="422">
        <f>'Химия-9 2020 расклад'!O30</f>
        <v>4.3574999999999999</v>
      </c>
      <c r="AE29" s="425">
        <f>'Химия-9 2021 расклад'!O30</f>
        <v>0</v>
      </c>
      <c r="AF29" s="468">
        <f>'Химия-9 2022 расклад'!O29</f>
        <v>7.6960784313725492</v>
      </c>
      <c r="AG29" s="426">
        <f>'Химия-9 2023 расклад'!O29</f>
        <v>1.6</v>
      </c>
    </row>
    <row r="30" spans="1:33" s="1" customFormat="1" ht="15" customHeight="1" x14ac:dyDescent="0.25">
      <c r="A30" s="10">
        <v>1</v>
      </c>
      <c r="B30" s="49">
        <v>30070</v>
      </c>
      <c r="C30" s="276" t="s">
        <v>24</v>
      </c>
      <c r="D30" s="277">
        <f>'Химия-9 2018 расклад'!K31</f>
        <v>19</v>
      </c>
      <c r="E30" s="278">
        <f>'Химия-9 2019 расклад'!K31</f>
        <v>18</v>
      </c>
      <c r="F30" s="278">
        <f>'Химия-9 2020 расклад'!K31</f>
        <v>109</v>
      </c>
      <c r="G30" s="278"/>
      <c r="H30" s="392">
        <f>'Химия-9 2022 расклад'!K30</f>
        <v>10</v>
      </c>
      <c r="I30" s="456">
        <f>'Химия-9 2023 расклад'!K30</f>
        <v>29</v>
      </c>
      <c r="J30" s="277">
        <f>'Химия-9 2018 расклад'!L31</f>
        <v>18.000599999999999</v>
      </c>
      <c r="K30" s="278">
        <f>'Химия-9 2019 расклад'!L31</f>
        <v>17.001000000000001</v>
      </c>
      <c r="L30" s="278">
        <f>'Химия-9 2020 расклад'!L31</f>
        <v>65.007599999999996</v>
      </c>
      <c r="M30" s="278"/>
      <c r="N30" s="392">
        <f>'Химия-9 2022 расклад'!L30</f>
        <v>9</v>
      </c>
      <c r="O30" s="456">
        <f>'Химия-9 2023 расклад'!L30</f>
        <v>29</v>
      </c>
      <c r="P30" s="402">
        <f>'Химия-9 2018 расклад'!M31</f>
        <v>94.74</v>
      </c>
      <c r="Q30" s="279">
        <f>'Химия-9 2019 расклад'!M31</f>
        <v>94.45</v>
      </c>
      <c r="R30" s="279">
        <f>'Химия-9 2020 расклад'!M31</f>
        <v>59.64</v>
      </c>
      <c r="S30" s="279"/>
      <c r="T30" s="396">
        <f>'Химия-9 2022 расклад'!M30</f>
        <v>90</v>
      </c>
      <c r="U30" s="464">
        <f>'Химия-9 2023 расклад'!M30</f>
        <v>100</v>
      </c>
      <c r="V30" s="277">
        <f>'Химия-9 2018 расклад'!N31</f>
        <v>0</v>
      </c>
      <c r="W30" s="278">
        <f>'Химия-9 2019 расклад'!N31</f>
        <v>0</v>
      </c>
      <c r="X30" s="278">
        <f>'Химия-9 2020 расклад'!N31</f>
        <v>9.003400000000001</v>
      </c>
      <c r="Y30" s="278"/>
      <c r="Z30" s="392">
        <f>'Химия-9 2022 расклад'!N30</f>
        <v>0</v>
      </c>
      <c r="AA30" s="456">
        <f>'Химия-9 2023 расклад'!N30</f>
        <v>0</v>
      </c>
      <c r="AB30" s="402">
        <f>'Химия-9 2018 расклад'!O31</f>
        <v>0</v>
      </c>
      <c r="AC30" s="279">
        <f>'Химия-9 2019 расклад'!O31</f>
        <v>0</v>
      </c>
      <c r="AD30" s="279">
        <f>'Химия-9 2020 расклад'!O31</f>
        <v>8.26</v>
      </c>
      <c r="AE30" s="280"/>
      <c r="AF30" s="469">
        <f>'Химия-9 2022 расклад'!O30</f>
        <v>0</v>
      </c>
      <c r="AG30" s="407">
        <f>'Химия-9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281" t="s">
        <v>111</v>
      </c>
      <c r="D31" s="282">
        <f>'Химия-9 2018 расклад'!K32</f>
        <v>19</v>
      </c>
      <c r="E31" s="283">
        <f>'Химия-9 2019 расклад'!K32</f>
        <v>30</v>
      </c>
      <c r="F31" s="283" t="s">
        <v>138</v>
      </c>
      <c r="G31" s="283"/>
      <c r="H31" s="390">
        <f>'Химия-9 2022 расклад'!K31</f>
        <v>4</v>
      </c>
      <c r="I31" s="457">
        <f>'Химия-9 2023 расклад'!K31</f>
        <v>7</v>
      </c>
      <c r="J31" s="282">
        <f>'Химия-9 2018 расклад'!L32</f>
        <v>16.001799999999999</v>
      </c>
      <c r="K31" s="283">
        <f>'Химия-9 2019 расклад'!L32</f>
        <v>18.998999999999999</v>
      </c>
      <c r="L31" s="283" t="s">
        <v>138</v>
      </c>
      <c r="M31" s="283"/>
      <c r="N31" s="390">
        <f>'Химия-9 2022 расклад'!L31</f>
        <v>3</v>
      </c>
      <c r="O31" s="457">
        <f>'Химия-9 2023 расклад'!L31</f>
        <v>4</v>
      </c>
      <c r="P31" s="400">
        <f>'Химия-9 2018 расклад'!M32</f>
        <v>84.22</v>
      </c>
      <c r="Q31" s="284">
        <f>'Химия-9 2019 расклад'!M32</f>
        <v>63.33</v>
      </c>
      <c r="R31" s="284" t="s">
        <v>138</v>
      </c>
      <c r="S31" s="284"/>
      <c r="T31" s="394">
        <f>'Химия-9 2022 расклад'!M31</f>
        <v>75</v>
      </c>
      <c r="U31" s="462">
        <f>'Химия-9 2023 расклад'!M31</f>
        <v>57.142857142857146</v>
      </c>
      <c r="V31" s="282">
        <f>'Химия-9 2018 расклад'!N32</f>
        <v>0</v>
      </c>
      <c r="W31" s="283">
        <f>'Химия-9 2019 расклад'!N32</f>
        <v>0</v>
      </c>
      <c r="X31" s="283" t="s">
        <v>138</v>
      </c>
      <c r="Y31" s="283"/>
      <c r="Z31" s="390">
        <f>'Химия-9 2022 расклад'!N31</f>
        <v>1</v>
      </c>
      <c r="AA31" s="457">
        <f>'Химия-9 2023 расклад'!N31</f>
        <v>0</v>
      </c>
      <c r="AB31" s="400">
        <f>'Химия-9 2018 расклад'!O32</f>
        <v>0</v>
      </c>
      <c r="AC31" s="284">
        <f>'Химия-9 2019 расклад'!O32</f>
        <v>0</v>
      </c>
      <c r="AD31" s="284" t="s">
        <v>138</v>
      </c>
      <c r="AE31" s="285"/>
      <c r="AF31" s="470">
        <f>'Химия-9 2022 расклад'!O31</f>
        <v>25</v>
      </c>
      <c r="AG31" s="408">
        <f>'Химия-9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286" t="s">
        <v>29</v>
      </c>
      <c r="D32" s="282">
        <f>'Химия-9 2018 расклад'!K33</f>
        <v>19</v>
      </c>
      <c r="E32" s="283">
        <f>'Химия-9 2019 расклад'!K33</f>
        <v>7</v>
      </c>
      <c r="F32" s="283" t="s">
        <v>138</v>
      </c>
      <c r="G32" s="283"/>
      <c r="H32" s="390">
        <f>'Химия-9 2022 расклад'!K32</f>
        <v>6</v>
      </c>
      <c r="I32" s="457">
        <f>'Химия-9 2023 расклад'!K32</f>
        <v>5</v>
      </c>
      <c r="J32" s="282">
        <f>'Химия-9 2018 расклад'!L33</f>
        <v>14.001099999999999</v>
      </c>
      <c r="K32" s="283">
        <f>'Химия-9 2019 расклад'!L33</f>
        <v>5.0001000000000007</v>
      </c>
      <c r="L32" s="283" t="s">
        <v>138</v>
      </c>
      <c r="M32" s="283"/>
      <c r="N32" s="390">
        <f>'Химия-9 2022 расклад'!L32</f>
        <v>6</v>
      </c>
      <c r="O32" s="457">
        <f>'Химия-9 2023 расклад'!L32</f>
        <v>4</v>
      </c>
      <c r="P32" s="400">
        <f>'Химия-9 2018 расклад'!M33</f>
        <v>73.69</v>
      </c>
      <c r="Q32" s="284">
        <f>'Химия-9 2019 расклад'!M33</f>
        <v>71.430000000000007</v>
      </c>
      <c r="R32" s="284" t="s">
        <v>138</v>
      </c>
      <c r="S32" s="284"/>
      <c r="T32" s="394">
        <f>'Химия-9 2022 расклад'!M32</f>
        <v>100</v>
      </c>
      <c r="U32" s="462">
        <f>'Химия-9 2023 расклад'!M32</f>
        <v>80</v>
      </c>
      <c r="V32" s="282">
        <f>'Химия-9 2018 расклад'!N33</f>
        <v>0</v>
      </c>
      <c r="W32" s="283">
        <f>'Химия-9 2019 расклад'!N33</f>
        <v>0</v>
      </c>
      <c r="X32" s="283" t="s">
        <v>138</v>
      </c>
      <c r="Y32" s="283"/>
      <c r="Z32" s="390">
        <f>'Химия-9 2022 расклад'!N32</f>
        <v>0</v>
      </c>
      <c r="AA32" s="457">
        <f>'Химия-9 2023 расклад'!N32</f>
        <v>0</v>
      </c>
      <c r="AB32" s="400">
        <f>'Химия-9 2018 расклад'!O33</f>
        <v>0</v>
      </c>
      <c r="AC32" s="284">
        <f>'Химия-9 2019 расклад'!O33</f>
        <v>0</v>
      </c>
      <c r="AD32" s="284" t="s">
        <v>138</v>
      </c>
      <c r="AE32" s="285"/>
      <c r="AF32" s="470">
        <f>'Химия-9 2022 расклад'!O32</f>
        <v>0</v>
      </c>
      <c r="AG32" s="408">
        <f>'Химия-9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281" t="s">
        <v>23</v>
      </c>
      <c r="D33" s="282">
        <f>'Химия-9 2018 расклад'!K34</f>
        <v>8</v>
      </c>
      <c r="E33" s="283">
        <f>'Химия-9 2019 расклад'!K34</f>
        <v>7</v>
      </c>
      <c r="F33" s="283">
        <f>'Химия-9 2020 расклад'!K34</f>
        <v>42</v>
      </c>
      <c r="G33" s="283"/>
      <c r="H33" s="390">
        <f>'Химия-9 2022 расклад'!K33</f>
        <v>3</v>
      </c>
      <c r="I33" s="457">
        <f>'Химия-9 2023 расклад'!K33</f>
        <v>6</v>
      </c>
      <c r="J33" s="282">
        <f>'Химия-9 2018 расклад'!L34</f>
        <v>8</v>
      </c>
      <c r="K33" s="283">
        <f>'Химия-9 2019 расклад'!L34</f>
        <v>5.9997000000000007</v>
      </c>
      <c r="L33" s="283">
        <f>'Химия-9 2020 расклад'!L34</f>
        <v>39.001199999999997</v>
      </c>
      <c r="M33" s="283"/>
      <c r="N33" s="390">
        <f>'Химия-9 2022 расклад'!L33</f>
        <v>3</v>
      </c>
      <c r="O33" s="457">
        <f>'Химия-9 2023 расклад'!L33</f>
        <v>5</v>
      </c>
      <c r="P33" s="400">
        <f>'Химия-9 2018 расклад'!M34</f>
        <v>100</v>
      </c>
      <c r="Q33" s="284">
        <f>'Химия-9 2019 расклад'!M34</f>
        <v>85.710000000000008</v>
      </c>
      <c r="R33" s="284">
        <f>'Химия-9 2020 расклад'!M34</f>
        <v>92.86</v>
      </c>
      <c r="S33" s="284"/>
      <c r="T33" s="394">
        <f>'Химия-9 2022 расклад'!M33</f>
        <v>100</v>
      </c>
      <c r="U33" s="462">
        <f>'Химия-9 2023 расклад'!M33</f>
        <v>83.333333333333329</v>
      </c>
      <c r="V33" s="282">
        <f>'Химия-9 2018 расклад'!N34</f>
        <v>0</v>
      </c>
      <c r="W33" s="283">
        <f>'Химия-9 2019 расклад'!N34</f>
        <v>0</v>
      </c>
      <c r="X33" s="283">
        <f>'Химия-9 2020 расклад'!N34</f>
        <v>0</v>
      </c>
      <c r="Y33" s="283"/>
      <c r="Z33" s="390">
        <f>'Химия-9 2022 расклад'!N33</f>
        <v>0</v>
      </c>
      <c r="AA33" s="457">
        <f>'Химия-9 2023 расклад'!N33</f>
        <v>0</v>
      </c>
      <c r="AB33" s="400">
        <f>'Химия-9 2018 расклад'!O34</f>
        <v>0</v>
      </c>
      <c r="AC33" s="284">
        <f>'Химия-9 2019 расклад'!O34</f>
        <v>0</v>
      </c>
      <c r="AD33" s="284">
        <f>'Химия-9 2020 расклад'!O34</f>
        <v>0</v>
      </c>
      <c r="AE33" s="285"/>
      <c r="AF33" s="470">
        <f>'Химия-9 2022 расклад'!O33</f>
        <v>0</v>
      </c>
      <c r="AG33" s="408">
        <f>'Химия-9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281" t="s">
        <v>37</v>
      </c>
      <c r="D34" s="282">
        <f>'Химия-9 2018 расклад'!K35</f>
        <v>21</v>
      </c>
      <c r="E34" s="283">
        <f>'Химия-9 2019 расклад'!K35</f>
        <v>22</v>
      </c>
      <c r="F34" s="283">
        <f>'Химия-9 2020 расклад'!K35</f>
        <v>84</v>
      </c>
      <c r="G34" s="283"/>
      <c r="H34" s="390">
        <f>'Химия-9 2022 расклад'!K34</f>
        <v>4</v>
      </c>
      <c r="I34" s="457">
        <f>'Химия-9 2023 расклад'!K34</f>
        <v>12</v>
      </c>
      <c r="J34" s="282">
        <f>'Химия-9 2018 расклад'!L35</f>
        <v>17.999099999999999</v>
      </c>
      <c r="K34" s="283">
        <f>'Химия-9 2019 расклад'!L35</f>
        <v>18.000399999999999</v>
      </c>
      <c r="L34" s="283">
        <f>'Химия-9 2020 расклад'!L35</f>
        <v>56.002800000000001</v>
      </c>
      <c r="M34" s="283"/>
      <c r="N34" s="390">
        <f>'Химия-9 2022 расклад'!L34</f>
        <v>3</v>
      </c>
      <c r="O34" s="457">
        <f>'Химия-9 2023 расклад'!L34</f>
        <v>10</v>
      </c>
      <c r="P34" s="400">
        <f>'Химия-9 2018 расклад'!M35</f>
        <v>85.71</v>
      </c>
      <c r="Q34" s="284">
        <f>'Химия-9 2019 расклад'!M35</f>
        <v>81.819999999999993</v>
      </c>
      <c r="R34" s="284">
        <f>'Химия-9 2020 расклад'!M35</f>
        <v>66.67</v>
      </c>
      <c r="S34" s="284"/>
      <c r="T34" s="394">
        <f>'Химия-9 2022 расклад'!M34</f>
        <v>75</v>
      </c>
      <c r="U34" s="462">
        <f>'Химия-9 2023 расклад'!M34</f>
        <v>83.333333333333329</v>
      </c>
      <c r="V34" s="282">
        <f>'Химия-9 2018 расклад'!N35</f>
        <v>0</v>
      </c>
      <c r="W34" s="283">
        <f>'Химия-9 2019 расклад'!N35</f>
        <v>0</v>
      </c>
      <c r="X34" s="283">
        <f>'Химия-9 2020 расклад'!N35</f>
        <v>3.9983999999999997</v>
      </c>
      <c r="Y34" s="283"/>
      <c r="Z34" s="390">
        <f>'Химия-9 2022 расклад'!N34</f>
        <v>0</v>
      </c>
      <c r="AA34" s="457">
        <f>'Химия-9 2023 расклад'!N34</f>
        <v>0</v>
      </c>
      <c r="AB34" s="400">
        <f>'Химия-9 2018 расклад'!O35</f>
        <v>0</v>
      </c>
      <c r="AC34" s="284">
        <f>'Химия-9 2019 расклад'!O35</f>
        <v>0</v>
      </c>
      <c r="AD34" s="284">
        <f>'Химия-9 2020 расклад'!O35</f>
        <v>4.76</v>
      </c>
      <c r="AE34" s="285"/>
      <c r="AF34" s="470">
        <f>'Химия-9 2022 расклад'!O34</f>
        <v>0</v>
      </c>
      <c r="AG34" s="408">
        <f>'Химия-9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281" t="s">
        <v>25</v>
      </c>
      <c r="D35" s="282">
        <f>'Химия-9 2018 расклад'!K36</f>
        <v>3</v>
      </c>
      <c r="E35" s="283">
        <f>'Химия-9 2019 расклад'!K36</f>
        <v>4</v>
      </c>
      <c r="F35" s="283" t="s">
        <v>138</v>
      </c>
      <c r="G35" s="283"/>
      <c r="H35" s="390">
        <f>'Химия-9 2022 расклад'!K35</f>
        <v>6</v>
      </c>
      <c r="I35" s="457">
        <f>'Химия-9 2023 расклад'!K35</f>
        <v>1</v>
      </c>
      <c r="J35" s="282">
        <f>'Химия-9 2018 расклад'!L36</f>
        <v>3</v>
      </c>
      <c r="K35" s="283">
        <f>'Химия-9 2019 расклад'!L36</f>
        <v>1</v>
      </c>
      <c r="L35" s="283" t="s">
        <v>138</v>
      </c>
      <c r="M35" s="283"/>
      <c r="N35" s="390">
        <f>'Химия-9 2022 расклад'!L35</f>
        <v>1</v>
      </c>
      <c r="O35" s="457">
        <f>'Химия-9 2023 расклад'!L35</f>
        <v>1</v>
      </c>
      <c r="P35" s="400">
        <f>'Химия-9 2018 расклад'!M36</f>
        <v>100</v>
      </c>
      <c r="Q35" s="284">
        <f>'Химия-9 2019 расклад'!M36</f>
        <v>25</v>
      </c>
      <c r="R35" s="284" t="s">
        <v>138</v>
      </c>
      <c r="S35" s="284"/>
      <c r="T35" s="394">
        <f>'Химия-9 2022 расклад'!M35</f>
        <v>16.666666666666668</v>
      </c>
      <c r="U35" s="462">
        <f>'Химия-9 2023 расклад'!M35</f>
        <v>100</v>
      </c>
      <c r="V35" s="282">
        <f>'Химия-9 2018 расклад'!N36</f>
        <v>0</v>
      </c>
      <c r="W35" s="283">
        <f>'Химия-9 2019 расклад'!N36</f>
        <v>0</v>
      </c>
      <c r="X35" s="283" t="s">
        <v>138</v>
      </c>
      <c r="Y35" s="283"/>
      <c r="Z35" s="390">
        <f>'Химия-9 2022 расклад'!N35</f>
        <v>2</v>
      </c>
      <c r="AA35" s="457">
        <f>'Химия-9 2023 расклад'!N35</f>
        <v>0</v>
      </c>
      <c r="AB35" s="400">
        <f>'Химия-9 2018 расклад'!O36</f>
        <v>0</v>
      </c>
      <c r="AC35" s="284">
        <f>'Химия-9 2019 расклад'!O36</f>
        <v>0</v>
      </c>
      <c r="AD35" s="284" t="s">
        <v>138</v>
      </c>
      <c r="AE35" s="285"/>
      <c r="AF35" s="470">
        <f>'Химия-9 2022 расклад'!O35</f>
        <v>33.333333333333336</v>
      </c>
      <c r="AG35" s="408">
        <f>'Химия-9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281" t="s">
        <v>26</v>
      </c>
      <c r="D36" s="282">
        <f>'Химия-9 2018 расклад'!K37</f>
        <v>2</v>
      </c>
      <c r="E36" s="283">
        <f>'Химия-9 2019 расклад'!K37</f>
        <v>6</v>
      </c>
      <c r="F36" s="283">
        <f>'Химия-9 2020 расклад'!K37</f>
        <v>68</v>
      </c>
      <c r="G36" s="283"/>
      <c r="H36" s="390">
        <f>'Химия-9 2022 расклад'!K36</f>
        <v>1</v>
      </c>
      <c r="I36" s="457">
        <f>'Химия-9 2023 расклад'!K36</f>
        <v>5</v>
      </c>
      <c r="J36" s="282">
        <f>'Химия-9 2018 расклад'!L37</f>
        <v>1</v>
      </c>
      <c r="K36" s="283">
        <f>'Химия-9 2019 расклад'!L37</f>
        <v>3.9995999999999996</v>
      </c>
      <c r="L36" s="283">
        <f>'Химия-9 2020 расклад'!L37</f>
        <v>26.995999999999999</v>
      </c>
      <c r="M36" s="283"/>
      <c r="N36" s="390">
        <f>'Химия-9 2022 расклад'!L36</f>
        <v>0</v>
      </c>
      <c r="O36" s="457">
        <f>'Химия-9 2023 расклад'!L36</f>
        <v>5</v>
      </c>
      <c r="P36" s="400">
        <f>'Химия-9 2018 расклад'!M37</f>
        <v>50</v>
      </c>
      <c r="Q36" s="284">
        <f>'Химия-9 2019 расклад'!M37</f>
        <v>66.66</v>
      </c>
      <c r="R36" s="284">
        <f>'Химия-9 2020 расклад'!M37</f>
        <v>39.699999999999996</v>
      </c>
      <c r="S36" s="284"/>
      <c r="T36" s="394">
        <f>'Химия-9 2022 расклад'!M36</f>
        <v>0</v>
      </c>
      <c r="U36" s="462">
        <f>'Химия-9 2023 расклад'!M36</f>
        <v>100</v>
      </c>
      <c r="V36" s="282">
        <f>'Химия-9 2018 расклад'!N37</f>
        <v>0</v>
      </c>
      <c r="W36" s="283">
        <f>'Химия-9 2019 расклад'!N37</f>
        <v>0</v>
      </c>
      <c r="X36" s="283">
        <f>'Химия-9 2020 расклад'!N37</f>
        <v>2.9988000000000001</v>
      </c>
      <c r="Y36" s="283"/>
      <c r="Z36" s="390">
        <f>'Химия-9 2022 расклад'!N36</f>
        <v>0</v>
      </c>
      <c r="AA36" s="457">
        <f>'Химия-9 2023 расклад'!N36</f>
        <v>0</v>
      </c>
      <c r="AB36" s="400">
        <f>'Химия-9 2018 расклад'!O37</f>
        <v>0</v>
      </c>
      <c r="AC36" s="284">
        <f>'Химия-9 2019 расклад'!O37</f>
        <v>0</v>
      </c>
      <c r="AD36" s="284">
        <f>'Химия-9 2020 расклад'!O37</f>
        <v>4.41</v>
      </c>
      <c r="AE36" s="285"/>
      <c r="AF36" s="470">
        <f>'Химия-9 2022 расклад'!O36</f>
        <v>0</v>
      </c>
      <c r="AG36" s="408">
        <f>'Химия-9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281" t="s">
        <v>27</v>
      </c>
      <c r="D37" s="282">
        <f>'Химия-9 2018 расклад'!K38</f>
        <v>1</v>
      </c>
      <c r="E37" s="283" t="s">
        <v>138</v>
      </c>
      <c r="F37" s="283" t="s">
        <v>138</v>
      </c>
      <c r="G37" s="283"/>
      <c r="H37" s="390">
        <f>'Химия-9 2022 расклад'!K37</f>
        <v>8</v>
      </c>
      <c r="I37" s="457">
        <f>'Химия-9 2023 расклад'!K37</f>
        <v>5</v>
      </c>
      <c r="J37" s="282">
        <f>'Химия-9 2018 расклад'!L38</f>
        <v>0</v>
      </c>
      <c r="K37" s="283" t="s">
        <v>138</v>
      </c>
      <c r="L37" s="283" t="s">
        <v>138</v>
      </c>
      <c r="M37" s="283"/>
      <c r="N37" s="390">
        <f>'Химия-9 2022 расклад'!L37</f>
        <v>4</v>
      </c>
      <c r="O37" s="457">
        <f>'Химия-9 2023 расклад'!L37</f>
        <v>4</v>
      </c>
      <c r="P37" s="400">
        <f>'Химия-9 2018 расклад'!M38</f>
        <v>0</v>
      </c>
      <c r="Q37" s="284" t="s">
        <v>138</v>
      </c>
      <c r="R37" s="284" t="s">
        <v>138</v>
      </c>
      <c r="S37" s="284"/>
      <c r="T37" s="394">
        <f>'Химия-9 2022 расклад'!M37</f>
        <v>50</v>
      </c>
      <c r="U37" s="462">
        <f>'Химия-9 2023 расклад'!M37</f>
        <v>80</v>
      </c>
      <c r="V37" s="282">
        <f>'Химия-9 2018 расклад'!N38</f>
        <v>0</v>
      </c>
      <c r="W37" s="283" t="s">
        <v>138</v>
      </c>
      <c r="X37" s="283" t="s">
        <v>138</v>
      </c>
      <c r="Y37" s="283"/>
      <c r="Z37" s="390">
        <f>'Химия-9 2022 расклад'!N37</f>
        <v>1</v>
      </c>
      <c r="AA37" s="457">
        <f>'Химия-9 2023 расклад'!N37</f>
        <v>0</v>
      </c>
      <c r="AB37" s="400">
        <f>'Химия-9 2018 расклад'!O38</f>
        <v>0</v>
      </c>
      <c r="AC37" s="284" t="s">
        <v>138</v>
      </c>
      <c r="AD37" s="284" t="s">
        <v>138</v>
      </c>
      <c r="AE37" s="285"/>
      <c r="AF37" s="470">
        <f>'Химия-9 2022 расклад'!O37</f>
        <v>12.5</v>
      </c>
      <c r="AG37" s="408">
        <f>'Химия-9 2023 расклад'!O37</f>
        <v>0</v>
      </c>
    </row>
    <row r="38" spans="1:33" s="1" customFormat="1" ht="15" customHeight="1" x14ac:dyDescent="0.25">
      <c r="A38" s="11">
        <v>9</v>
      </c>
      <c r="B38" s="48">
        <v>30440</v>
      </c>
      <c r="C38" s="281" t="s">
        <v>28</v>
      </c>
      <c r="D38" s="282">
        <f>'Химия-9 2018 расклад'!K39</f>
        <v>13</v>
      </c>
      <c r="E38" s="283">
        <f>'Химия-9 2019 расклад'!K39</f>
        <v>17</v>
      </c>
      <c r="F38" s="283" t="s">
        <v>138</v>
      </c>
      <c r="G38" s="283"/>
      <c r="H38" s="390">
        <f>'Химия-9 2022 расклад'!K38</f>
        <v>5</v>
      </c>
      <c r="I38" s="457">
        <f>'Химия-9 2023 расклад'!K38</f>
        <v>5</v>
      </c>
      <c r="J38" s="282">
        <f>'Химия-9 2018 расклад'!L39</f>
        <v>7.0004999999999997</v>
      </c>
      <c r="K38" s="283">
        <f>'Химия-9 2019 расклад'!L39</f>
        <v>6.0009999999999994</v>
      </c>
      <c r="L38" s="283" t="s">
        <v>138</v>
      </c>
      <c r="M38" s="283"/>
      <c r="N38" s="390">
        <f>'Химия-9 2022 расклад'!L38</f>
        <v>3</v>
      </c>
      <c r="O38" s="457">
        <f>'Химия-9 2023 расклад'!L38</f>
        <v>4</v>
      </c>
      <c r="P38" s="400">
        <f>'Химия-9 2018 расклад'!M39</f>
        <v>53.849999999999994</v>
      </c>
      <c r="Q38" s="284">
        <f>'Химия-9 2019 расклад'!M39</f>
        <v>35.299999999999997</v>
      </c>
      <c r="R38" s="284" t="s">
        <v>138</v>
      </c>
      <c r="S38" s="284"/>
      <c r="T38" s="394">
        <f>'Химия-9 2022 расклад'!M38</f>
        <v>60</v>
      </c>
      <c r="U38" s="462">
        <f>'Химия-9 2023 расклад'!M38</f>
        <v>80</v>
      </c>
      <c r="V38" s="282">
        <f>'Химия-9 2018 расклад'!N39</f>
        <v>0</v>
      </c>
      <c r="W38" s="283">
        <f>'Химия-9 2019 расклад'!N39</f>
        <v>0.99959999999999993</v>
      </c>
      <c r="X38" s="283" t="s">
        <v>138</v>
      </c>
      <c r="Y38" s="283"/>
      <c r="Z38" s="390">
        <f>'Химия-9 2022 расклад'!N38</f>
        <v>0</v>
      </c>
      <c r="AA38" s="457">
        <f>'Химия-9 2023 расклад'!N38</f>
        <v>1</v>
      </c>
      <c r="AB38" s="400">
        <f>'Химия-9 2018 расклад'!O39</f>
        <v>0</v>
      </c>
      <c r="AC38" s="284">
        <f>'Химия-9 2019 расклад'!O39</f>
        <v>5.88</v>
      </c>
      <c r="AD38" s="284" t="s">
        <v>138</v>
      </c>
      <c r="AE38" s="285"/>
      <c r="AF38" s="470">
        <f>'Химия-9 2022 расклад'!O38</f>
        <v>0</v>
      </c>
      <c r="AG38" s="408">
        <f>'Химия-9 2023 расклад'!O38</f>
        <v>20</v>
      </c>
    </row>
    <row r="39" spans="1:33" s="1" customFormat="1" ht="15" customHeight="1" x14ac:dyDescent="0.25">
      <c r="A39" s="11">
        <v>10</v>
      </c>
      <c r="B39" s="48">
        <v>30500</v>
      </c>
      <c r="C39" s="281" t="s">
        <v>30</v>
      </c>
      <c r="D39" s="282">
        <f>'Химия-9 2018 расклад'!K40</f>
        <v>2</v>
      </c>
      <c r="E39" s="283">
        <f>'Химия-9 2019 расклад'!K40</f>
        <v>11</v>
      </c>
      <c r="F39" s="283" t="s">
        <v>138</v>
      </c>
      <c r="G39" s="283"/>
      <c r="H39" s="390">
        <f>'Химия-9 2022 расклад'!K39</f>
        <v>4</v>
      </c>
      <c r="I39" s="457">
        <f>'Химия-9 2023 расклад'!K39</f>
        <v>2</v>
      </c>
      <c r="J39" s="282">
        <f>'Химия-9 2018 расклад'!L40</f>
        <v>1</v>
      </c>
      <c r="K39" s="283">
        <f>'Химия-9 2019 расклад'!L40</f>
        <v>8.0002999999999993</v>
      </c>
      <c r="L39" s="283" t="s">
        <v>138</v>
      </c>
      <c r="M39" s="283"/>
      <c r="N39" s="390">
        <f>'Химия-9 2022 расклад'!L39</f>
        <v>2</v>
      </c>
      <c r="O39" s="457">
        <f>'Химия-9 2023 расклад'!L39</f>
        <v>1</v>
      </c>
      <c r="P39" s="400">
        <f>'Химия-9 2018 расклад'!M40</f>
        <v>50</v>
      </c>
      <c r="Q39" s="284">
        <f>'Химия-9 2019 расклад'!M40</f>
        <v>72.72999999999999</v>
      </c>
      <c r="R39" s="284" t="s">
        <v>138</v>
      </c>
      <c r="S39" s="284"/>
      <c r="T39" s="394">
        <f>'Химия-9 2022 расклад'!M39</f>
        <v>50</v>
      </c>
      <c r="U39" s="462">
        <f>'Химия-9 2023 расклад'!M39</f>
        <v>50</v>
      </c>
      <c r="V39" s="282">
        <f>'Химия-9 2018 расклад'!N40</f>
        <v>0</v>
      </c>
      <c r="W39" s="283">
        <f>'Химия-9 2019 расклад'!N40</f>
        <v>0</v>
      </c>
      <c r="X39" s="283" t="s">
        <v>138</v>
      </c>
      <c r="Y39" s="283"/>
      <c r="Z39" s="390">
        <f>'Химия-9 2022 расклад'!N39</f>
        <v>2</v>
      </c>
      <c r="AA39" s="457">
        <f>'Химия-9 2023 расклад'!N39</f>
        <v>0</v>
      </c>
      <c r="AB39" s="400">
        <f>'Химия-9 2018 расклад'!O40</f>
        <v>0</v>
      </c>
      <c r="AC39" s="284">
        <f>'Химия-9 2019 расклад'!O40</f>
        <v>0</v>
      </c>
      <c r="AD39" s="284" t="s">
        <v>138</v>
      </c>
      <c r="AE39" s="285"/>
      <c r="AF39" s="470">
        <f>'Химия-9 2022 расклад'!O39</f>
        <v>50</v>
      </c>
      <c r="AG39" s="408">
        <f>'Химия-9 2023 расклад'!O39</f>
        <v>0</v>
      </c>
    </row>
    <row r="40" spans="1:33" s="1" customFormat="1" ht="15" customHeight="1" x14ac:dyDescent="0.25">
      <c r="A40" s="11">
        <v>11</v>
      </c>
      <c r="B40" s="48">
        <v>30530</v>
      </c>
      <c r="C40" s="281" t="s">
        <v>31</v>
      </c>
      <c r="D40" s="282">
        <f>'Химия-9 2018 расклад'!K41</f>
        <v>9</v>
      </c>
      <c r="E40" s="283">
        <f>'Химия-9 2019 расклад'!K41</f>
        <v>1</v>
      </c>
      <c r="F40" s="283" t="s">
        <v>138</v>
      </c>
      <c r="G40" s="283"/>
      <c r="H40" s="390">
        <f>'Химия-9 2022 расклад'!K40</f>
        <v>4</v>
      </c>
      <c r="I40" s="457">
        <f>'Химия-9 2023 расклад'!K40</f>
        <v>13</v>
      </c>
      <c r="J40" s="282">
        <f>'Химия-9 2018 расклад'!L41</f>
        <v>6.0002999999999993</v>
      </c>
      <c r="K40" s="283">
        <f>'Химия-9 2019 расклад'!L41</f>
        <v>0</v>
      </c>
      <c r="L40" s="283" t="s">
        <v>138</v>
      </c>
      <c r="M40" s="283"/>
      <c r="N40" s="390">
        <f>'Химия-9 2022 расклад'!L40</f>
        <v>2</v>
      </c>
      <c r="O40" s="457">
        <f>'Химия-9 2023 расклад'!L40</f>
        <v>10</v>
      </c>
      <c r="P40" s="400">
        <f>'Химия-9 2018 расклад'!M41</f>
        <v>66.67</v>
      </c>
      <c r="Q40" s="284">
        <f>'Химия-9 2019 расклад'!M41</f>
        <v>0</v>
      </c>
      <c r="R40" s="284" t="s">
        <v>138</v>
      </c>
      <c r="S40" s="284"/>
      <c r="T40" s="394">
        <f>'Химия-9 2022 расклад'!M40</f>
        <v>50</v>
      </c>
      <c r="U40" s="462">
        <f>'Химия-9 2023 расклад'!M40</f>
        <v>76.92307692307692</v>
      </c>
      <c r="V40" s="282">
        <f>'Химия-9 2018 расклад'!N41</f>
        <v>0</v>
      </c>
      <c r="W40" s="283">
        <f>'Химия-9 2019 расклад'!N41</f>
        <v>0</v>
      </c>
      <c r="X40" s="283" t="s">
        <v>138</v>
      </c>
      <c r="Y40" s="283"/>
      <c r="Z40" s="390">
        <f>'Химия-9 2022 расклад'!N40</f>
        <v>0</v>
      </c>
      <c r="AA40" s="457">
        <f>'Химия-9 2023 расклад'!N40</f>
        <v>1</v>
      </c>
      <c r="AB40" s="400">
        <f>'Химия-9 2018 расклад'!O41</f>
        <v>0</v>
      </c>
      <c r="AC40" s="284">
        <f>'Химия-9 2019 расклад'!O41</f>
        <v>0</v>
      </c>
      <c r="AD40" s="284" t="s">
        <v>138</v>
      </c>
      <c r="AE40" s="285"/>
      <c r="AF40" s="470">
        <f>'Химия-9 2022 расклад'!O40</f>
        <v>0</v>
      </c>
      <c r="AG40" s="408">
        <f>'Химия-9 2023 расклад'!O40</f>
        <v>7.6923076923076925</v>
      </c>
    </row>
    <row r="41" spans="1:33" s="1" customFormat="1" ht="15" customHeight="1" x14ac:dyDescent="0.25">
      <c r="A41" s="11">
        <v>12</v>
      </c>
      <c r="B41" s="48">
        <v>30640</v>
      </c>
      <c r="C41" s="281" t="s">
        <v>32</v>
      </c>
      <c r="D41" s="282">
        <f>'Химия-9 2018 расклад'!K42</f>
        <v>3</v>
      </c>
      <c r="E41" s="283">
        <f>'Химия-9 2019 расклад'!K42</f>
        <v>5</v>
      </c>
      <c r="F41" s="283" t="s">
        <v>138</v>
      </c>
      <c r="G41" s="283"/>
      <c r="H41" s="390">
        <f>'Химия-9 2022 расклад'!K41</f>
        <v>2</v>
      </c>
      <c r="I41" s="457">
        <f>'Химия-9 2023 расклад'!K41</f>
        <v>5</v>
      </c>
      <c r="J41" s="282">
        <f>'Химия-9 2018 расклад'!L42</f>
        <v>3</v>
      </c>
      <c r="K41" s="283">
        <f>'Химия-9 2019 расклад'!L42</f>
        <v>4</v>
      </c>
      <c r="L41" s="283" t="s">
        <v>138</v>
      </c>
      <c r="M41" s="283"/>
      <c r="N41" s="390">
        <f>'Химия-9 2022 расклад'!L41</f>
        <v>2</v>
      </c>
      <c r="O41" s="457">
        <f>'Химия-9 2023 расклад'!L41</f>
        <v>5</v>
      </c>
      <c r="P41" s="400">
        <f>'Химия-9 2018 расклад'!M42</f>
        <v>100</v>
      </c>
      <c r="Q41" s="284">
        <f>'Химия-9 2019 расклад'!M42</f>
        <v>80</v>
      </c>
      <c r="R41" s="284" t="s">
        <v>138</v>
      </c>
      <c r="S41" s="284"/>
      <c r="T41" s="394">
        <f>'Химия-9 2022 расклад'!M41</f>
        <v>100</v>
      </c>
      <c r="U41" s="462">
        <f>'Химия-9 2023 расклад'!M41</f>
        <v>100</v>
      </c>
      <c r="V41" s="282">
        <f>'Химия-9 2018 расклад'!N42</f>
        <v>0</v>
      </c>
      <c r="W41" s="283">
        <f>'Химия-9 2019 расклад'!N42</f>
        <v>0</v>
      </c>
      <c r="X41" s="283" t="s">
        <v>138</v>
      </c>
      <c r="Y41" s="283"/>
      <c r="Z41" s="390">
        <f>'Химия-9 2022 расклад'!N41</f>
        <v>0</v>
      </c>
      <c r="AA41" s="457">
        <f>'Химия-9 2023 расклад'!N41</f>
        <v>0</v>
      </c>
      <c r="AB41" s="400">
        <f>'Химия-9 2018 расклад'!O42</f>
        <v>0</v>
      </c>
      <c r="AC41" s="284">
        <f>'Химия-9 2019 расклад'!O42</f>
        <v>0</v>
      </c>
      <c r="AD41" s="284" t="s">
        <v>138</v>
      </c>
      <c r="AE41" s="285"/>
      <c r="AF41" s="470">
        <f>'Химия-9 2022 расклад'!O41</f>
        <v>0</v>
      </c>
      <c r="AG41" s="408">
        <f>'Химия-9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281" t="s">
        <v>33</v>
      </c>
      <c r="D42" s="282">
        <f>'Химия-9 2018 расклад'!K43</f>
        <v>2</v>
      </c>
      <c r="E42" s="283">
        <f>'Химия-9 2019 расклад'!K43</f>
        <v>4</v>
      </c>
      <c r="F42" s="283" t="s">
        <v>138</v>
      </c>
      <c r="G42" s="283"/>
      <c r="H42" s="390">
        <f>'Химия-9 2022 расклад'!K42</f>
        <v>3</v>
      </c>
      <c r="I42" s="457">
        <f>'Химия-9 2023 расклад'!K42</f>
        <v>3</v>
      </c>
      <c r="J42" s="282">
        <f>'Химия-9 2018 расклад'!L43</f>
        <v>1</v>
      </c>
      <c r="K42" s="283">
        <f>'Химия-9 2019 расклад'!L43</f>
        <v>1</v>
      </c>
      <c r="L42" s="283" t="s">
        <v>138</v>
      </c>
      <c r="M42" s="283"/>
      <c r="N42" s="390">
        <f>'Химия-9 2022 расклад'!L42</f>
        <v>0</v>
      </c>
      <c r="O42" s="457">
        <f>'Химия-9 2023 расклад'!L42</f>
        <v>1</v>
      </c>
      <c r="P42" s="400">
        <f>'Химия-9 2018 расклад'!M43</f>
        <v>50</v>
      </c>
      <c r="Q42" s="284">
        <f>'Химия-9 2019 расклад'!M43</f>
        <v>25</v>
      </c>
      <c r="R42" s="284" t="s">
        <v>138</v>
      </c>
      <c r="S42" s="284"/>
      <c r="T42" s="394">
        <f>'Химия-9 2022 расклад'!M42</f>
        <v>0</v>
      </c>
      <c r="U42" s="462">
        <f>'Химия-9 2023 расклад'!M42</f>
        <v>33.333333333333336</v>
      </c>
      <c r="V42" s="282">
        <f>'Химия-9 2018 расклад'!N43</f>
        <v>0</v>
      </c>
      <c r="W42" s="283">
        <f>'Химия-9 2019 расклад'!N43</f>
        <v>0</v>
      </c>
      <c r="X42" s="283" t="s">
        <v>138</v>
      </c>
      <c r="Y42" s="283"/>
      <c r="Z42" s="390">
        <f>'Химия-9 2022 расклад'!N42</f>
        <v>0</v>
      </c>
      <c r="AA42" s="457">
        <f>'Химия-9 2023 расклад'!N42</f>
        <v>0</v>
      </c>
      <c r="AB42" s="400">
        <f>'Химия-9 2018 расклад'!O43</f>
        <v>0</v>
      </c>
      <c r="AC42" s="284">
        <f>'Химия-9 2019 расклад'!O43</f>
        <v>0</v>
      </c>
      <c r="AD42" s="284" t="s">
        <v>138</v>
      </c>
      <c r="AE42" s="285"/>
      <c r="AF42" s="470">
        <f>'Химия-9 2022 расклад'!O42</f>
        <v>0</v>
      </c>
      <c r="AG42" s="408">
        <f>'Химия-9 2023 расклад'!O42</f>
        <v>0</v>
      </c>
    </row>
    <row r="43" spans="1:33" s="1" customFormat="1" ht="15" customHeight="1" x14ac:dyDescent="0.25">
      <c r="A43" s="11">
        <v>14</v>
      </c>
      <c r="B43" s="48">
        <v>30790</v>
      </c>
      <c r="C43" s="281" t="s">
        <v>34</v>
      </c>
      <c r="D43" s="282">
        <f>'Химия-9 2018 расклад'!K44</f>
        <v>1</v>
      </c>
      <c r="E43" s="283">
        <f>'Химия-9 2019 расклад'!K44</f>
        <v>1</v>
      </c>
      <c r="F43" s="283" t="s">
        <v>138</v>
      </c>
      <c r="G43" s="283"/>
      <c r="H43" s="390">
        <f>'Химия-9 2022 расклад'!K43</f>
        <v>6</v>
      </c>
      <c r="I43" s="457">
        <f>'Химия-9 2023 расклад'!K43</f>
        <v>3</v>
      </c>
      <c r="J43" s="282">
        <f>'Химия-9 2018 расклад'!L44</f>
        <v>0</v>
      </c>
      <c r="K43" s="283">
        <f>'Химия-9 2019 расклад'!L44</f>
        <v>0</v>
      </c>
      <c r="L43" s="283" t="s">
        <v>138</v>
      </c>
      <c r="M43" s="283"/>
      <c r="N43" s="390">
        <f>'Химия-9 2022 расклад'!L43</f>
        <v>2</v>
      </c>
      <c r="O43" s="457">
        <f>'Химия-9 2023 расклад'!L43</f>
        <v>2</v>
      </c>
      <c r="P43" s="400">
        <f>'Химия-9 2018 расклад'!M44</f>
        <v>0</v>
      </c>
      <c r="Q43" s="284">
        <f>'Химия-9 2019 расклад'!M44</f>
        <v>0</v>
      </c>
      <c r="R43" s="284" t="s">
        <v>138</v>
      </c>
      <c r="S43" s="284"/>
      <c r="T43" s="394">
        <f>'Химия-9 2022 расклад'!M43</f>
        <v>33.333333333333336</v>
      </c>
      <c r="U43" s="462">
        <f>'Химия-9 2023 расклад'!M43</f>
        <v>66.666666666666671</v>
      </c>
      <c r="V43" s="282">
        <f>'Химия-9 2018 расклад'!N44</f>
        <v>0</v>
      </c>
      <c r="W43" s="283">
        <f>'Химия-9 2019 расклад'!N44</f>
        <v>0</v>
      </c>
      <c r="X43" s="283" t="s">
        <v>138</v>
      </c>
      <c r="Y43" s="283"/>
      <c r="Z43" s="390">
        <f>'Химия-9 2022 расклад'!N43</f>
        <v>0</v>
      </c>
      <c r="AA43" s="457">
        <f>'Химия-9 2023 расклад'!N43</f>
        <v>0</v>
      </c>
      <c r="AB43" s="400">
        <f>'Химия-9 2018 расклад'!O44</f>
        <v>0</v>
      </c>
      <c r="AC43" s="284">
        <f>'Химия-9 2019 расклад'!O44</f>
        <v>0</v>
      </c>
      <c r="AD43" s="284" t="s">
        <v>138</v>
      </c>
      <c r="AE43" s="285"/>
      <c r="AF43" s="470">
        <f>'Химия-9 2022 расклад'!O43</f>
        <v>0</v>
      </c>
      <c r="AG43" s="408">
        <f>'Химия-9 2023 расклад'!O43</f>
        <v>0</v>
      </c>
    </row>
    <row r="44" spans="1:33" s="1" customFormat="1" ht="15" customHeight="1" x14ac:dyDescent="0.25">
      <c r="A44" s="11">
        <v>15</v>
      </c>
      <c r="B44" s="48">
        <v>30890</v>
      </c>
      <c r="C44" s="281" t="s">
        <v>35</v>
      </c>
      <c r="D44" s="282">
        <f>'Химия-9 2018 расклад'!K45</f>
        <v>5</v>
      </c>
      <c r="E44" s="283">
        <f>'Химия-9 2019 расклад'!K45</f>
        <v>10</v>
      </c>
      <c r="F44" s="283" t="s">
        <v>138</v>
      </c>
      <c r="G44" s="283"/>
      <c r="H44" s="390">
        <f>'Химия-9 2022 расклад'!K44</f>
        <v>3</v>
      </c>
      <c r="I44" s="457">
        <f>'Химия-9 2023 расклад'!K44</f>
        <v>8</v>
      </c>
      <c r="J44" s="282">
        <f>'Химия-9 2018 расклад'!L45</f>
        <v>2</v>
      </c>
      <c r="K44" s="283">
        <f>'Химия-9 2019 расклад'!L45</f>
        <v>3</v>
      </c>
      <c r="L44" s="283" t="s">
        <v>138</v>
      </c>
      <c r="M44" s="283"/>
      <c r="N44" s="390">
        <f>'Химия-9 2022 расклад'!L44</f>
        <v>1</v>
      </c>
      <c r="O44" s="457">
        <f>'Химия-9 2023 расклад'!L44</f>
        <v>5</v>
      </c>
      <c r="P44" s="400">
        <f>'Химия-9 2018 расклад'!M45</f>
        <v>40</v>
      </c>
      <c r="Q44" s="284">
        <f>'Химия-9 2019 расклад'!M45</f>
        <v>30</v>
      </c>
      <c r="R44" s="284" t="s">
        <v>138</v>
      </c>
      <c r="S44" s="284"/>
      <c r="T44" s="394">
        <f>'Химия-9 2022 расклад'!M44</f>
        <v>33.333333333333336</v>
      </c>
      <c r="U44" s="462">
        <f>'Химия-9 2023 расклад'!M44</f>
        <v>62.5</v>
      </c>
      <c r="V44" s="282">
        <f>'Химия-9 2018 расклад'!N45</f>
        <v>0</v>
      </c>
      <c r="W44" s="283">
        <f>'Химия-9 2019 расклад'!N45</f>
        <v>0</v>
      </c>
      <c r="X44" s="283" t="s">
        <v>138</v>
      </c>
      <c r="Y44" s="283"/>
      <c r="Z44" s="390">
        <f>'Химия-9 2022 расклад'!N44</f>
        <v>0</v>
      </c>
      <c r="AA44" s="457">
        <f>'Химия-9 2023 расклад'!N44</f>
        <v>0</v>
      </c>
      <c r="AB44" s="400">
        <f>'Химия-9 2018 расклад'!O45</f>
        <v>0</v>
      </c>
      <c r="AC44" s="284">
        <f>'Химия-9 2019 расклад'!O45</f>
        <v>0</v>
      </c>
      <c r="AD44" s="284" t="s">
        <v>138</v>
      </c>
      <c r="AE44" s="285"/>
      <c r="AF44" s="470">
        <f>'Химия-9 2022 расклад'!O44</f>
        <v>0</v>
      </c>
      <c r="AG44" s="408">
        <f>'Химия-9 2023 расклад'!O44</f>
        <v>0</v>
      </c>
    </row>
    <row r="45" spans="1:33" s="1" customFormat="1" ht="15" customHeight="1" x14ac:dyDescent="0.25">
      <c r="A45" s="11">
        <v>16</v>
      </c>
      <c r="B45" s="48">
        <v>30940</v>
      </c>
      <c r="C45" s="281" t="s">
        <v>36</v>
      </c>
      <c r="D45" s="282">
        <f>'Химия-9 2018 расклад'!K46</f>
        <v>5</v>
      </c>
      <c r="E45" s="283">
        <f>'Химия-9 2019 расклад'!K46</f>
        <v>7</v>
      </c>
      <c r="F45" s="283" t="s">
        <v>138</v>
      </c>
      <c r="G45" s="283"/>
      <c r="H45" s="390">
        <f>'Химия-9 2022 расклад'!K45</f>
        <v>9</v>
      </c>
      <c r="I45" s="457">
        <f>'Химия-9 2023 расклад'!K45</f>
        <v>8</v>
      </c>
      <c r="J45" s="282">
        <f>'Химия-9 2018 расклад'!L46</f>
        <v>5</v>
      </c>
      <c r="K45" s="283">
        <f>'Химия-9 2019 расклад'!L46</f>
        <v>3.0002</v>
      </c>
      <c r="L45" s="283" t="s">
        <v>138</v>
      </c>
      <c r="M45" s="283"/>
      <c r="N45" s="390">
        <f>'Химия-9 2022 расклад'!L45</f>
        <v>7.0000000000000009</v>
      </c>
      <c r="O45" s="457">
        <f>'Химия-9 2023 расклад'!L45</f>
        <v>7</v>
      </c>
      <c r="P45" s="400">
        <f>'Химия-9 2018 расклад'!M46</f>
        <v>100</v>
      </c>
      <c r="Q45" s="284">
        <f>'Химия-9 2019 расклад'!M46</f>
        <v>42.86</v>
      </c>
      <c r="R45" s="284" t="s">
        <v>138</v>
      </c>
      <c r="S45" s="284"/>
      <c r="T45" s="394">
        <f>'Химия-9 2022 расклад'!M45</f>
        <v>77.777777777777786</v>
      </c>
      <c r="U45" s="462">
        <f>'Химия-9 2023 расклад'!M45</f>
        <v>87.5</v>
      </c>
      <c r="V45" s="282">
        <f>'Химия-9 2018 расклад'!N46</f>
        <v>0</v>
      </c>
      <c r="W45" s="283">
        <f>'Химия-9 2019 расклад'!N46</f>
        <v>0</v>
      </c>
      <c r="X45" s="283" t="s">
        <v>138</v>
      </c>
      <c r="Y45" s="283"/>
      <c r="Z45" s="390">
        <f>'Химия-9 2022 расклад'!N45</f>
        <v>0</v>
      </c>
      <c r="AA45" s="457">
        <f>'Химия-9 2023 расклад'!N45</f>
        <v>0</v>
      </c>
      <c r="AB45" s="400">
        <f>'Химия-9 2018 расклад'!O46</f>
        <v>0</v>
      </c>
      <c r="AC45" s="284">
        <f>'Химия-9 2019 расклад'!O46</f>
        <v>0</v>
      </c>
      <c r="AD45" s="284" t="s">
        <v>138</v>
      </c>
      <c r="AE45" s="285"/>
      <c r="AF45" s="470">
        <f>'Химия-9 2022 расклад'!O45</f>
        <v>0</v>
      </c>
      <c r="AG45" s="408">
        <f>'Химия-9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287" t="s">
        <v>38</v>
      </c>
      <c r="D46" s="288">
        <f>'Химия-9 2018 расклад'!K47</f>
        <v>8</v>
      </c>
      <c r="E46" s="289">
        <f>'Химия-9 2019 расклад'!K47</f>
        <v>10</v>
      </c>
      <c r="F46" s="289" t="s">
        <v>138</v>
      </c>
      <c r="G46" s="399"/>
      <c r="H46" s="391">
        <f>'Химия-9 2022 расклад'!K46</f>
        <v>10</v>
      </c>
      <c r="I46" s="458">
        <f>'Химия-9 2023 расклад'!K46</f>
        <v>8</v>
      </c>
      <c r="J46" s="288">
        <f>'Химия-9 2018 расклад'!L47</f>
        <v>5</v>
      </c>
      <c r="K46" s="399">
        <f>'Химия-9 2019 расклад'!L47</f>
        <v>8</v>
      </c>
      <c r="L46" s="399" t="s">
        <v>138</v>
      </c>
      <c r="M46" s="399"/>
      <c r="N46" s="391">
        <f>'Химия-9 2022 расклад'!L46</f>
        <v>4</v>
      </c>
      <c r="O46" s="458">
        <f>'Химия-9 2023 расклад'!L46</f>
        <v>6</v>
      </c>
      <c r="P46" s="401">
        <f>'Химия-9 2018 расклад'!M47</f>
        <v>62.5</v>
      </c>
      <c r="Q46" s="398">
        <f>'Химия-9 2019 расклад'!M47</f>
        <v>80</v>
      </c>
      <c r="R46" s="398" t="s">
        <v>138</v>
      </c>
      <c r="S46" s="398"/>
      <c r="T46" s="395">
        <f>'Химия-9 2022 расклад'!M46</f>
        <v>40</v>
      </c>
      <c r="U46" s="463">
        <f>'Химия-9 2023 расклад'!M46</f>
        <v>75</v>
      </c>
      <c r="V46" s="288">
        <f>'Химия-9 2018 расклад'!N47</f>
        <v>0</v>
      </c>
      <c r="W46" s="399">
        <f>'Химия-9 2019 расклад'!N47</f>
        <v>0</v>
      </c>
      <c r="X46" s="399" t="s">
        <v>138</v>
      </c>
      <c r="Y46" s="399"/>
      <c r="Z46" s="391">
        <f>'Химия-9 2022 расклад'!N46</f>
        <v>1</v>
      </c>
      <c r="AA46" s="458">
        <f>'Химия-9 2023 расклад'!N46</f>
        <v>0</v>
      </c>
      <c r="AB46" s="401">
        <f>'Химия-9 2018 расклад'!O47</f>
        <v>0</v>
      </c>
      <c r="AC46" s="398">
        <f>'Химия-9 2019 расклад'!O47</f>
        <v>0</v>
      </c>
      <c r="AD46" s="398" t="s">
        <v>138</v>
      </c>
      <c r="AE46" s="290"/>
      <c r="AF46" s="471">
        <f>'Химия-9 2022 расклад'!O46</f>
        <v>10</v>
      </c>
      <c r="AG46" s="409">
        <f>'Химия-9 2023 расклад'!O46</f>
        <v>0</v>
      </c>
    </row>
    <row r="47" spans="1:33" s="1" customFormat="1" ht="15" customHeight="1" thickBot="1" x14ac:dyDescent="0.3">
      <c r="A47" s="35"/>
      <c r="B47" s="51"/>
      <c r="C47" s="291" t="s">
        <v>104</v>
      </c>
      <c r="D47" s="419">
        <f>'Химия-9 2018 расклад'!K48</f>
        <v>153</v>
      </c>
      <c r="E47" s="420">
        <f>'Химия-9 2019 расклад'!K48</f>
        <v>178</v>
      </c>
      <c r="F47" s="420">
        <f>'Химия-9 2020 расклад'!K48</f>
        <v>223</v>
      </c>
      <c r="G47" s="420">
        <f>'Химия-9 2021 расклад'!K48</f>
        <v>0</v>
      </c>
      <c r="H47" s="421">
        <f>'Химия-9 2022 расклад'!K47</f>
        <v>136</v>
      </c>
      <c r="I47" s="455">
        <f>'Химия-9 2023 расклад'!K47</f>
        <v>132</v>
      </c>
      <c r="J47" s="419">
        <f>'Химия-9 2018 расклад'!L48</f>
        <v>112.9983</v>
      </c>
      <c r="K47" s="420">
        <f>'Химия-9 2019 расклад'!L48</f>
        <v>137.99860000000001</v>
      </c>
      <c r="L47" s="420">
        <f>'Химия-9 2020 расклад'!L48</f>
        <v>154.99540000000002</v>
      </c>
      <c r="M47" s="420">
        <f>'Химия-9 2021 расклад'!L48</f>
        <v>0</v>
      </c>
      <c r="N47" s="421">
        <f>'Химия-9 2022 расклад'!L47</f>
        <v>96</v>
      </c>
      <c r="O47" s="455">
        <f>'Химия-9 2023 расклад'!L47</f>
        <v>99</v>
      </c>
      <c r="P47" s="424">
        <f>'Химия-9 2018 расклад'!M48</f>
        <v>74.332777777777778</v>
      </c>
      <c r="Q47" s="422">
        <f>'Химия-9 2019 расклад'!M48</f>
        <v>74.248888888888899</v>
      </c>
      <c r="R47" s="422">
        <f>'Химия-9 2020 расклад'!M48</f>
        <v>62.585000000000001</v>
      </c>
      <c r="S47" s="422">
        <f>'Химия-9 2021 расклад'!M48</f>
        <v>0</v>
      </c>
      <c r="T47" s="423">
        <f>'Химия-9 2022 расклад'!M47</f>
        <v>61.235231782106773</v>
      </c>
      <c r="U47" s="461">
        <f>'Химия-9 2023 расклад'!M47</f>
        <v>75</v>
      </c>
      <c r="V47" s="419">
        <f>'Химия-9 2018 расклад'!N48</f>
        <v>5.0003000000000002</v>
      </c>
      <c r="W47" s="420">
        <f>'Химия-9 2019 расклад'!N48</f>
        <v>1.0009999999999999</v>
      </c>
      <c r="X47" s="420">
        <f>'Химия-9 2020 расклад'!N48</f>
        <v>7.9996999999999998</v>
      </c>
      <c r="Y47" s="420">
        <f>'Химия-9 2021 расклад'!N48</f>
        <v>0</v>
      </c>
      <c r="Z47" s="421">
        <f>'Химия-9 2022 расклад'!N47</f>
        <v>2</v>
      </c>
      <c r="AA47" s="455">
        <f>'Химия-9 2023 расклад'!N47</f>
        <v>3</v>
      </c>
      <c r="AB47" s="424">
        <f>'Химия-9 2018 расклад'!O48</f>
        <v>3.2938888888888886</v>
      </c>
      <c r="AC47" s="422">
        <f>'Химия-9 2019 расклад'!O48</f>
        <v>0.15888888888888889</v>
      </c>
      <c r="AD47" s="422">
        <f>'Химия-9 2020 расклад'!O48</f>
        <v>4.9174999999999995</v>
      </c>
      <c r="AE47" s="425">
        <f>'Химия-9 2021 расклад'!O48</f>
        <v>0</v>
      </c>
      <c r="AF47" s="468">
        <f>'Химия-9 2022 расклад'!O47</f>
        <v>6.8181818181818183</v>
      </c>
      <c r="AG47" s="426">
        <f>'Химия-9 2023 расклад'!O47</f>
        <v>2.2727272727272729</v>
      </c>
    </row>
    <row r="48" spans="1:33" s="1" customFormat="1" ht="15" customHeight="1" x14ac:dyDescent="0.25">
      <c r="A48" s="59">
        <v>1</v>
      </c>
      <c r="B48" s="49">
        <v>40010</v>
      </c>
      <c r="C48" s="276" t="s">
        <v>39</v>
      </c>
      <c r="D48" s="277">
        <f>'Химия-9 2018 расклад'!K49</f>
        <v>25</v>
      </c>
      <c r="E48" s="278">
        <f>'Химия-9 2019 расклад'!K49</f>
        <v>35</v>
      </c>
      <c r="F48" s="278" t="s">
        <v>138</v>
      </c>
      <c r="G48" s="278"/>
      <c r="H48" s="392">
        <f>'Химия-9 2022 расклад'!K48</f>
        <v>16</v>
      </c>
      <c r="I48" s="456">
        <f>'Химия-9 2023 расклад'!K48</f>
        <v>14</v>
      </c>
      <c r="J48" s="277">
        <f>'Химия-9 2018 расклад'!L49</f>
        <v>24</v>
      </c>
      <c r="K48" s="278">
        <f>'Химия-9 2019 расклад'!L49</f>
        <v>29.998500000000003</v>
      </c>
      <c r="L48" s="278" t="s">
        <v>138</v>
      </c>
      <c r="M48" s="278"/>
      <c r="N48" s="392">
        <f>'Химия-9 2022 расклад'!L48</f>
        <v>13</v>
      </c>
      <c r="O48" s="456">
        <f>'Химия-9 2023 расклад'!L48</f>
        <v>13</v>
      </c>
      <c r="P48" s="402">
        <f>'Химия-9 2018 расклад'!M49</f>
        <v>96</v>
      </c>
      <c r="Q48" s="279">
        <f>'Химия-9 2019 расклад'!M49</f>
        <v>85.710000000000008</v>
      </c>
      <c r="R48" s="279" t="s">
        <v>138</v>
      </c>
      <c r="S48" s="279"/>
      <c r="T48" s="396">
        <f>'Химия-9 2022 расклад'!M48</f>
        <v>81.25</v>
      </c>
      <c r="U48" s="464">
        <f>'Химия-9 2023 расклад'!M48</f>
        <v>92.857142857142861</v>
      </c>
      <c r="V48" s="277">
        <f>'Химия-9 2018 расклад'!N49</f>
        <v>0</v>
      </c>
      <c r="W48" s="278">
        <f>'Химия-9 2019 расклад'!N49</f>
        <v>1.0009999999999999</v>
      </c>
      <c r="X48" s="278" t="s">
        <v>138</v>
      </c>
      <c r="Y48" s="278"/>
      <c r="Z48" s="392">
        <f>'Химия-9 2022 расклад'!N48</f>
        <v>0</v>
      </c>
      <c r="AA48" s="456">
        <f>'Химия-9 2023 расклад'!N48</f>
        <v>0</v>
      </c>
      <c r="AB48" s="402">
        <f>'Химия-9 2018 расклад'!O49</f>
        <v>0</v>
      </c>
      <c r="AC48" s="279">
        <f>'Химия-9 2019 расклад'!O49</f>
        <v>2.86</v>
      </c>
      <c r="AD48" s="279" t="s">
        <v>138</v>
      </c>
      <c r="AE48" s="280"/>
      <c r="AF48" s="469">
        <f>'Химия-9 2022 расклад'!O48</f>
        <v>0</v>
      </c>
      <c r="AG48" s="407">
        <f>'Химия-9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281" t="s">
        <v>41</v>
      </c>
      <c r="D49" s="282">
        <f>'Химия-9 2018 расклад'!K50</f>
        <v>13</v>
      </c>
      <c r="E49" s="283">
        <f>'Химия-9 2019 расклад'!K50</f>
        <v>18</v>
      </c>
      <c r="F49" s="283" t="s">
        <v>138</v>
      </c>
      <c r="G49" s="283"/>
      <c r="H49" s="390">
        <f>'Химия-9 2022 расклад'!K49</f>
        <v>1</v>
      </c>
      <c r="I49" s="457">
        <f>'Химия-9 2023 расклад'!K49</f>
        <v>4</v>
      </c>
      <c r="J49" s="282">
        <f>'Химия-9 2018 расклад'!L50</f>
        <v>8.9998999999999985</v>
      </c>
      <c r="K49" s="283">
        <f>'Химия-9 2019 расклад'!L50</f>
        <v>16.0002</v>
      </c>
      <c r="L49" s="283" t="s">
        <v>138</v>
      </c>
      <c r="M49" s="283"/>
      <c r="N49" s="390">
        <f>'Химия-9 2022 расклад'!L49</f>
        <v>1</v>
      </c>
      <c r="O49" s="457">
        <f>'Химия-9 2023 расклад'!L49</f>
        <v>4</v>
      </c>
      <c r="P49" s="400">
        <f>'Химия-9 2018 расклад'!M50</f>
        <v>69.22999999999999</v>
      </c>
      <c r="Q49" s="284">
        <f>'Химия-9 2019 расклад'!M50</f>
        <v>88.89</v>
      </c>
      <c r="R49" s="284" t="s">
        <v>138</v>
      </c>
      <c r="S49" s="284"/>
      <c r="T49" s="394">
        <f>'Химия-9 2022 расклад'!M49</f>
        <v>100</v>
      </c>
      <c r="U49" s="462">
        <f>'Химия-9 2023 расклад'!M49</f>
        <v>100</v>
      </c>
      <c r="V49" s="282">
        <f>'Химия-9 2018 расклад'!N50</f>
        <v>0</v>
      </c>
      <c r="W49" s="283">
        <f>'Химия-9 2019 расклад'!N50</f>
        <v>0</v>
      </c>
      <c r="X49" s="283" t="s">
        <v>138</v>
      </c>
      <c r="Y49" s="283"/>
      <c r="Z49" s="390">
        <f>'Химия-9 2022 расклад'!N49</f>
        <v>0</v>
      </c>
      <c r="AA49" s="457">
        <f>'Химия-9 2023 расклад'!N49</f>
        <v>0</v>
      </c>
      <c r="AB49" s="400">
        <f>'Химия-9 2018 расклад'!O50</f>
        <v>0</v>
      </c>
      <c r="AC49" s="284">
        <f>'Химия-9 2019 расклад'!O50</f>
        <v>0</v>
      </c>
      <c r="AD49" s="284" t="s">
        <v>138</v>
      </c>
      <c r="AE49" s="285"/>
      <c r="AF49" s="470">
        <f>'Химия-9 2022 расклад'!O49</f>
        <v>0</v>
      </c>
      <c r="AG49" s="408">
        <f>'Химия-9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281" t="s">
        <v>48</v>
      </c>
      <c r="D50" s="282">
        <f>'Химия-9 2018 расклад'!K51</f>
        <v>10</v>
      </c>
      <c r="E50" s="283">
        <f>'Химия-9 2019 расклад'!K51</f>
        <v>10</v>
      </c>
      <c r="F50" s="283" t="s">
        <v>138</v>
      </c>
      <c r="G50" s="283"/>
      <c r="H50" s="390">
        <f>'Химия-9 2022 расклад'!K50</f>
        <v>8</v>
      </c>
      <c r="I50" s="457">
        <f>'Химия-9 2023 расклад'!K50</f>
        <v>16</v>
      </c>
      <c r="J50" s="282">
        <f>'Химия-9 2018 расклад'!L51</f>
        <v>6</v>
      </c>
      <c r="K50" s="283">
        <f>'Химия-9 2019 расклад'!L51</f>
        <v>9</v>
      </c>
      <c r="L50" s="283" t="s">
        <v>138</v>
      </c>
      <c r="M50" s="283"/>
      <c r="N50" s="390">
        <f>'Химия-9 2022 расклад'!L50</f>
        <v>7</v>
      </c>
      <c r="O50" s="457">
        <f>'Химия-9 2023 расклад'!L50</f>
        <v>12</v>
      </c>
      <c r="P50" s="400">
        <f>'Химия-9 2018 расклад'!M51</f>
        <v>60</v>
      </c>
      <c r="Q50" s="284">
        <f>'Химия-9 2019 расклад'!M51</f>
        <v>90</v>
      </c>
      <c r="R50" s="284" t="s">
        <v>138</v>
      </c>
      <c r="S50" s="284"/>
      <c r="T50" s="394">
        <f>'Химия-9 2022 расклад'!M50</f>
        <v>87.5</v>
      </c>
      <c r="U50" s="462">
        <f>'Химия-9 2023 расклад'!M50</f>
        <v>75</v>
      </c>
      <c r="V50" s="282">
        <f>'Химия-9 2018 расклад'!N51</f>
        <v>0</v>
      </c>
      <c r="W50" s="283">
        <f>'Химия-9 2019 расклад'!N51</f>
        <v>0</v>
      </c>
      <c r="X50" s="283" t="s">
        <v>138</v>
      </c>
      <c r="Y50" s="283"/>
      <c r="Z50" s="390">
        <f>'Химия-9 2022 расклад'!N50</f>
        <v>0</v>
      </c>
      <c r="AA50" s="457">
        <f>'Химия-9 2023 расклад'!N50</f>
        <v>0</v>
      </c>
      <c r="AB50" s="400">
        <f>'Химия-9 2018 расклад'!O51</f>
        <v>0</v>
      </c>
      <c r="AC50" s="284">
        <f>'Химия-9 2019 расклад'!O51</f>
        <v>0</v>
      </c>
      <c r="AD50" s="284" t="s">
        <v>138</v>
      </c>
      <c r="AE50" s="285"/>
      <c r="AF50" s="470">
        <f>'Химия-9 2022 расклад'!O50</f>
        <v>0</v>
      </c>
      <c r="AG50" s="408">
        <f>'Химия-9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281" t="s">
        <v>40</v>
      </c>
      <c r="D51" s="282">
        <f>'Химия-9 2018 расклад'!K52</f>
        <v>11</v>
      </c>
      <c r="E51" s="283">
        <f>'Химия-9 2019 расклад'!K52</f>
        <v>27</v>
      </c>
      <c r="F51" s="283" t="s">
        <v>138</v>
      </c>
      <c r="G51" s="283"/>
      <c r="H51" s="390">
        <f>'Химия-9 2022 расклад'!K51</f>
        <v>36</v>
      </c>
      <c r="I51" s="457">
        <f>'Химия-9 2023 расклад'!K51</f>
        <v>26</v>
      </c>
      <c r="J51" s="282">
        <f>'Химия-9 2018 расклад'!L52</f>
        <v>9.0001999999999995</v>
      </c>
      <c r="K51" s="283">
        <f>'Химия-9 2019 расклад'!L52</f>
        <v>21.999600000000001</v>
      </c>
      <c r="L51" s="283" t="s">
        <v>138</v>
      </c>
      <c r="M51" s="283"/>
      <c r="N51" s="390">
        <f>'Химия-9 2022 расклад'!L51</f>
        <v>30</v>
      </c>
      <c r="O51" s="457">
        <f>'Химия-9 2023 расклад'!L51</f>
        <v>23</v>
      </c>
      <c r="P51" s="400">
        <f>'Химия-9 2018 расклад'!M52</f>
        <v>81.819999999999993</v>
      </c>
      <c r="Q51" s="284">
        <f>'Химия-9 2019 расклад'!M52</f>
        <v>81.48</v>
      </c>
      <c r="R51" s="284" t="s">
        <v>138</v>
      </c>
      <c r="S51" s="284"/>
      <c r="T51" s="394">
        <f>'Химия-9 2022 расклад'!M51</f>
        <v>83.333333333333329</v>
      </c>
      <c r="U51" s="462">
        <f>'Химия-9 2023 расклад'!M51</f>
        <v>88.461538461538467</v>
      </c>
      <c r="V51" s="282">
        <f>'Химия-9 2018 расклад'!N52</f>
        <v>0</v>
      </c>
      <c r="W51" s="283">
        <f>'Химия-9 2019 расклад'!N52</f>
        <v>0</v>
      </c>
      <c r="X51" s="283" t="s">
        <v>138</v>
      </c>
      <c r="Y51" s="283"/>
      <c r="Z51" s="390">
        <f>'Химия-9 2022 расклад'!N51</f>
        <v>0</v>
      </c>
      <c r="AA51" s="457">
        <f>'Химия-9 2023 расклад'!N51</f>
        <v>0</v>
      </c>
      <c r="AB51" s="400">
        <f>'Химия-9 2018 расклад'!O52</f>
        <v>0</v>
      </c>
      <c r="AC51" s="284">
        <f>'Химия-9 2019 расклад'!O52</f>
        <v>0</v>
      </c>
      <c r="AD51" s="284" t="s">
        <v>138</v>
      </c>
      <c r="AE51" s="285"/>
      <c r="AF51" s="470">
        <f>'Химия-9 2022 расклад'!O51</f>
        <v>0</v>
      </c>
      <c r="AG51" s="408">
        <f>'Химия-9 2023 расклад'!O51</f>
        <v>0</v>
      </c>
    </row>
    <row r="52" spans="1:33" s="1" customFormat="1" ht="15" customHeight="1" x14ac:dyDescent="0.25">
      <c r="A52" s="23">
        <v>5</v>
      </c>
      <c r="B52" s="48">
        <v>40080</v>
      </c>
      <c r="C52" s="281" t="s">
        <v>96</v>
      </c>
      <c r="D52" s="282">
        <f>'Химия-9 2018 расклад'!K53</f>
        <v>12</v>
      </c>
      <c r="E52" s="283">
        <f>'Химия-9 2019 расклад'!K53</f>
        <v>9</v>
      </c>
      <c r="F52" s="283" t="s">
        <v>138</v>
      </c>
      <c r="G52" s="283"/>
      <c r="H52" s="390">
        <f>'Химия-9 2022 расклад'!K52</f>
        <v>4</v>
      </c>
      <c r="I52" s="457">
        <f>'Химия-9 2023 расклад'!K52</f>
        <v>5</v>
      </c>
      <c r="J52" s="282">
        <f>'Химия-9 2018 расклад'!L53</f>
        <v>1.9992000000000001</v>
      </c>
      <c r="K52" s="283">
        <f>'Химия-9 2019 расклад'!L53</f>
        <v>7.0001999999999995</v>
      </c>
      <c r="L52" s="283" t="s">
        <v>138</v>
      </c>
      <c r="M52" s="283"/>
      <c r="N52" s="390">
        <f>'Химия-9 2022 расклад'!L52</f>
        <v>1</v>
      </c>
      <c r="O52" s="457">
        <f>'Химия-9 2023 расклад'!L52</f>
        <v>5</v>
      </c>
      <c r="P52" s="400">
        <f>'Химия-9 2018 расклад'!M53</f>
        <v>16.66</v>
      </c>
      <c r="Q52" s="284">
        <f>'Химия-9 2019 расклад'!M53</f>
        <v>77.78</v>
      </c>
      <c r="R52" s="284" t="s">
        <v>138</v>
      </c>
      <c r="S52" s="284"/>
      <c r="T52" s="394">
        <f>'Химия-9 2022 расклад'!M52</f>
        <v>25</v>
      </c>
      <c r="U52" s="462">
        <f>'Химия-9 2023 расклад'!M52</f>
        <v>100</v>
      </c>
      <c r="V52" s="282">
        <f>'Химия-9 2018 расклад'!N53</f>
        <v>3</v>
      </c>
      <c r="W52" s="283">
        <f>'Химия-9 2019 расклад'!N53</f>
        <v>0</v>
      </c>
      <c r="X52" s="283" t="s">
        <v>138</v>
      </c>
      <c r="Y52" s="283"/>
      <c r="Z52" s="390">
        <f>'Химия-9 2022 расклад'!N52</f>
        <v>0</v>
      </c>
      <c r="AA52" s="457">
        <f>'Химия-9 2023 расклад'!N52</f>
        <v>0</v>
      </c>
      <c r="AB52" s="400">
        <f>'Химия-9 2018 расклад'!O53</f>
        <v>25</v>
      </c>
      <c r="AC52" s="284">
        <f>'Химия-9 2019 расклад'!O53</f>
        <v>0</v>
      </c>
      <c r="AD52" s="284" t="s">
        <v>138</v>
      </c>
      <c r="AE52" s="285"/>
      <c r="AF52" s="470">
        <f>'Химия-9 2022 расклад'!O52</f>
        <v>0</v>
      </c>
      <c r="AG52" s="408">
        <f>'Химия-9 2023 расклад'!O52</f>
        <v>0</v>
      </c>
    </row>
    <row r="53" spans="1:33" s="1" customFormat="1" ht="15" customHeight="1" x14ac:dyDescent="0.25">
      <c r="A53" s="23">
        <v>6</v>
      </c>
      <c r="B53" s="48">
        <v>40100</v>
      </c>
      <c r="C53" s="281" t="s">
        <v>42</v>
      </c>
      <c r="D53" s="282">
        <f>'Химия-9 2018 расклад'!K54</f>
        <v>10</v>
      </c>
      <c r="E53" s="283">
        <f>'Химия-9 2019 расклад'!K54</f>
        <v>7</v>
      </c>
      <c r="F53" s="283" t="s">
        <v>138</v>
      </c>
      <c r="G53" s="283"/>
      <c r="H53" s="390">
        <f>'Химия-9 2022 расклад'!K53</f>
        <v>6</v>
      </c>
      <c r="I53" s="457">
        <f>'Химия-9 2023 расклад'!K53</f>
        <v>3</v>
      </c>
      <c r="J53" s="282">
        <f>'Химия-9 2018 расклад'!L54</f>
        <v>8</v>
      </c>
      <c r="K53" s="283">
        <f>'Химия-9 2019 расклад'!L54</f>
        <v>5.0001000000000007</v>
      </c>
      <c r="L53" s="283" t="s">
        <v>138</v>
      </c>
      <c r="M53" s="283"/>
      <c r="N53" s="390">
        <f>'Химия-9 2022 расклад'!L53</f>
        <v>4</v>
      </c>
      <c r="O53" s="457">
        <f>'Химия-9 2023 расклад'!L53</f>
        <v>3</v>
      </c>
      <c r="P53" s="400">
        <f>'Химия-9 2018 расклад'!M54</f>
        <v>80</v>
      </c>
      <c r="Q53" s="284">
        <f>'Химия-9 2019 расклад'!M54</f>
        <v>71.430000000000007</v>
      </c>
      <c r="R53" s="284" t="s">
        <v>138</v>
      </c>
      <c r="S53" s="284"/>
      <c r="T53" s="394">
        <f>'Химия-9 2022 расклад'!M53</f>
        <v>66.666666666666671</v>
      </c>
      <c r="U53" s="462">
        <f>'Химия-9 2023 расклад'!M53</f>
        <v>100</v>
      </c>
      <c r="V53" s="282">
        <f>'Химия-9 2018 расклад'!N54</f>
        <v>0</v>
      </c>
      <c r="W53" s="283">
        <f>'Химия-9 2019 расклад'!N54</f>
        <v>0</v>
      </c>
      <c r="X53" s="283" t="s">
        <v>138</v>
      </c>
      <c r="Y53" s="283"/>
      <c r="Z53" s="390">
        <f>'Химия-9 2022 расклад'!N53</f>
        <v>0</v>
      </c>
      <c r="AA53" s="457">
        <f>'Химия-9 2023 расклад'!N53</f>
        <v>0</v>
      </c>
      <c r="AB53" s="400">
        <f>'Химия-9 2018 расклад'!O54</f>
        <v>0</v>
      </c>
      <c r="AC53" s="284">
        <f>'Химия-9 2019 расклад'!O54</f>
        <v>0</v>
      </c>
      <c r="AD53" s="284" t="s">
        <v>138</v>
      </c>
      <c r="AE53" s="285"/>
      <c r="AF53" s="470">
        <f>'Химия-9 2022 расклад'!O53</f>
        <v>0</v>
      </c>
      <c r="AG53" s="408">
        <f>'Химия-9 2023 расклад'!O53</f>
        <v>0</v>
      </c>
    </row>
    <row r="54" spans="1:33" s="1" customFormat="1" ht="15" customHeight="1" x14ac:dyDescent="0.25">
      <c r="A54" s="23">
        <v>7</v>
      </c>
      <c r="B54" s="48">
        <v>40020</v>
      </c>
      <c r="C54" s="281" t="s">
        <v>110</v>
      </c>
      <c r="D54" s="282">
        <f>'Химия-9 2018 расклад'!K55</f>
        <v>2</v>
      </c>
      <c r="E54" s="283">
        <f>'Химия-9 2019 расклад'!K55</f>
        <v>5</v>
      </c>
      <c r="F54" s="283" t="s">
        <v>138</v>
      </c>
      <c r="G54" s="283"/>
      <c r="H54" s="390"/>
      <c r="I54" s="457">
        <f>'Химия-9 2023 расклад'!K54</f>
        <v>3</v>
      </c>
      <c r="J54" s="282">
        <f>'Химия-9 2018 расклад'!L55</f>
        <v>2</v>
      </c>
      <c r="K54" s="283">
        <f>'Химия-9 2019 расклад'!L55</f>
        <v>5</v>
      </c>
      <c r="L54" s="283" t="s">
        <v>138</v>
      </c>
      <c r="M54" s="283"/>
      <c r="N54" s="390"/>
      <c r="O54" s="457">
        <f>'Химия-9 2023 расклад'!L54</f>
        <v>3</v>
      </c>
      <c r="P54" s="400">
        <f>'Химия-9 2018 расклад'!M55</f>
        <v>100</v>
      </c>
      <c r="Q54" s="284">
        <f>'Химия-9 2019 расклад'!M55</f>
        <v>100</v>
      </c>
      <c r="R54" s="284" t="s">
        <v>138</v>
      </c>
      <c r="S54" s="284"/>
      <c r="T54" s="394"/>
      <c r="U54" s="462">
        <f>'Химия-9 2023 расклад'!M54</f>
        <v>100</v>
      </c>
      <c r="V54" s="282">
        <f>'Химия-9 2018 расклад'!N55</f>
        <v>0</v>
      </c>
      <c r="W54" s="283">
        <f>'Химия-9 2019 расклад'!N55</f>
        <v>0</v>
      </c>
      <c r="X54" s="283" t="s">
        <v>138</v>
      </c>
      <c r="Y54" s="283"/>
      <c r="Z54" s="390"/>
      <c r="AA54" s="457">
        <f>'Химия-9 2023 расклад'!N54</f>
        <v>0</v>
      </c>
      <c r="AB54" s="400">
        <f>'Химия-9 2018 расклад'!O55</f>
        <v>0</v>
      </c>
      <c r="AC54" s="284">
        <f>'Химия-9 2019 расклад'!O55</f>
        <v>0</v>
      </c>
      <c r="AD54" s="284" t="s">
        <v>138</v>
      </c>
      <c r="AE54" s="285"/>
      <c r="AF54" s="470"/>
      <c r="AG54" s="408">
        <f>'Химия-9 2023 расклад'!O54</f>
        <v>0</v>
      </c>
    </row>
    <row r="55" spans="1:33" s="1" customFormat="1" ht="15" customHeight="1" x14ac:dyDescent="0.25">
      <c r="A55" s="23">
        <v>8</v>
      </c>
      <c r="B55" s="48">
        <v>40031</v>
      </c>
      <c r="C55" s="281" t="s">
        <v>113</v>
      </c>
      <c r="D55" s="282">
        <f>'Химия-9 2018 расклад'!K56</f>
        <v>14</v>
      </c>
      <c r="E55" s="283">
        <f>'Химия-9 2019 расклад'!K56</f>
        <v>15</v>
      </c>
      <c r="F55" s="283">
        <f>'Химия-9 2020 расклад'!K56</f>
        <v>75</v>
      </c>
      <c r="G55" s="283"/>
      <c r="H55" s="390">
        <f>'Химия-9 2022 расклад'!K55</f>
        <v>9</v>
      </c>
      <c r="I55" s="457">
        <f>'Химия-9 2023 расклад'!K55</f>
        <v>8</v>
      </c>
      <c r="J55" s="282">
        <f>'Химия-9 2018 расклад'!L56</f>
        <v>9.9987999999999992</v>
      </c>
      <c r="K55" s="283">
        <f>'Химия-9 2019 расклад'!L56</f>
        <v>11.001000000000001</v>
      </c>
      <c r="L55" s="283">
        <f>'Химия-9 2020 расклад'!L56</f>
        <v>46.994999999999997</v>
      </c>
      <c r="M55" s="283"/>
      <c r="N55" s="390">
        <f>'Химия-9 2022 расклад'!L55</f>
        <v>7</v>
      </c>
      <c r="O55" s="457">
        <f>'Химия-9 2023 расклад'!L55</f>
        <v>7</v>
      </c>
      <c r="P55" s="400">
        <f>'Химия-9 2018 расклад'!M56</f>
        <v>71.42</v>
      </c>
      <c r="Q55" s="284">
        <f>'Химия-9 2019 расклад'!M56</f>
        <v>73.34</v>
      </c>
      <c r="R55" s="284">
        <f>'Химия-9 2020 расклад'!M56</f>
        <v>62.66</v>
      </c>
      <c r="S55" s="284"/>
      <c r="T55" s="394">
        <f>'Химия-9 2022 расклад'!M55</f>
        <v>77.777777777777771</v>
      </c>
      <c r="U55" s="462">
        <f>'Химия-9 2023 расклад'!M55</f>
        <v>87.5</v>
      </c>
      <c r="V55" s="282">
        <f>'Химия-9 2018 расклад'!N56</f>
        <v>0</v>
      </c>
      <c r="W55" s="283">
        <f>'Химия-9 2019 расклад'!N56</f>
        <v>0</v>
      </c>
      <c r="X55" s="283">
        <f>'Химия-9 2020 расклад'!N56</f>
        <v>3</v>
      </c>
      <c r="Y55" s="283"/>
      <c r="Z55" s="390">
        <f>'Химия-9 2022 расклад'!N55</f>
        <v>0</v>
      </c>
      <c r="AA55" s="457">
        <f>'Химия-9 2023 расклад'!N55</f>
        <v>0</v>
      </c>
      <c r="AB55" s="400">
        <f>'Химия-9 2018 расклад'!O56</f>
        <v>0</v>
      </c>
      <c r="AC55" s="284">
        <f>'Химия-9 2019 расклад'!O56</f>
        <v>0</v>
      </c>
      <c r="AD55" s="284">
        <f>'Химия-9 2020 расклад'!O56</f>
        <v>4</v>
      </c>
      <c r="AE55" s="285"/>
      <c r="AF55" s="470">
        <f>'Химия-9 2022 расклад'!O55</f>
        <v>0</v>
      </c>
      <c r="AG55" s="408">
        <f>'Химия-9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281" t="s">
        <v>44</v>
      </c>
      <c r="D56" s="282">
        <f>'Химия-9 2018 расклад'!K57</f>
        <v>5</v>
      </c>
      <c r="E56" s="283">
        <f>'Химия-9 2019 расклад'!K57</f>
        <v>14</v>
      </c>
      <c r="F56" s="283">
        <f>'Химия-9 2020 расклад'!K57</f>
        <v>40</v>
      </c>
      <c r="G56" s="283"/>
      <c r="H56" s="390">
        <f>'Химия-9 2022 расклад'!K56</f>
        <v>15</v>
      </c>
      <c r="I56" s="457">
        <f>'Химия-9 2023 расклад'!K56</f>
        <v>6</v>
      </c>
      <c r="J56" s="282">
        <f>'Химия-9 2018 расклад'!L57</f>
        <v>4</v>
      </c>
      <c r="K56" s="283">
        <f>'Химия-9 2019 расклад'!L57</f>
        <v>5.9989999999999997</v>
      </c>
      <c r="L56" s="283">
        <f>'Химия-9 2020 расклад'!L57</f>
        <v>31</v>
      </c>
      <c r="M56" s="283"/>
      <c r="N56" s="390">
        <f>'Химия-9 2022 расклад'!L56</f>
        <v>11</v>
      </c>
      <c r="O56" s="457">
        <f>'Химия-9 2023 расклад'!L56</f>
        <v>2</v>
      </c>
      <c r="P56" s="400">
        <f>'Химия-9 2018 расклад'!M57</f>
        <v>80</v>
      </c>
      <c r="Q56" s="284">
        <f>'Химия-9 2019 расклад'!M57</f>
        <v>42.85</v>
      </c>
      <c r="R56" s="284">
        <f>'Химия-9 2020 расклад'!M57</f>
        <v>77.5</v>
      </c>
      <c r="S56" s="284"/>
      <c r="T56" s="394">
        <f>'Химия-9 2022 расклад'!M56</f>
        <v>73.333333333333329</v>
      </c>
      <c r="U56" s="462">
        <f>'Химия-9 2023 расклад'!M56</f>
        <v>33.333333333333336</v>
      </c>
      <c r="V56" s="282">
        <f>'Химия-9 2018 расклад'!N57</f>
        <v>0</v>
      </c>
      <c r="W56" s="283">
        <f>'Химия-9 2019 расклад'!N57</f>
        <v>0</v>
      </c>
      <c r="X56" s="283">
        <f>'Химия-9 2020 расклад'!N57</f>
        <v>2</v>
      </c>
      <c r="Y56" s="283"/>
      <c r="Z56" s="390">
        <f>'Химия-9 2022 расклад'!N56</f>
        <v>0</v>
      </c>
      <c r="AA56" s="457">
        <f>'Химия-9 2023 расклад'!N56</f>
        <v>2</v>
      </c>
      <c r="AB56" s="400">
        <f>'Химия-9 2018 расклад'!O57</f>
        <v>0</v>
      </c>
      <c r="AC56" s="284">
        <f>'Химия-9 2019 расклад'!O57</f>
        <v>0</v>
      </c>
      <c r="AD56" s="284">
        <f>'Химия-9 2020 расклад'!O57</f>
        <v>5</v>
      </c>
      <c r="AE56" s="285"/>
      <c r="AF56" s="470">
        <f>'Химия-9 2022 расклад'!O56</f>
        <v>0</v>
      </c>
      <c r="AG56" s="408">
        <f>'Химия-9 2023 расклад'!O56</f>
        <v>33.333333333333336</v>
      </c>
    </row>
    <row r="57" spans="1:33" s="1" customFormat="1" ht="15" customHeight="1" x14ac:dyDescent="0.25">
      <c r="A57" s="23">
        <v>10</v>
      </c>
      <c r="B57" s="48">
        <v>40300</v>
      </c>
      <c r="C57" s="281" t="s">
        <v>45</v>
      </c>
      <c r="D57" s="282">
        <f>'Химия-9 2018 расклад'!K58</f>
        <v>1</v>
      </c>
      <c r="E57" s="283">
        <f>'Химия-9 2019 расклад'!K58</f>
        <v>1</v>
      </c>
      <c r="F57" s="283">
        <f>'Химия-9 2020 расклад'!K58</f>
        <v>21</v>
      </c>
      <c r="G57" s="283"/>
      <c r="H57" s="390">
        <f>'Химия-9 2022 расклад'!K57</f>
        <v>4</v>
      </c>
      <c r="I57" s="457">
        <f>'Химия-9 2023 расклад'!K57</f>
        <v>1</v>
      </c>
      <c r="J57" s="282">
        <f>'Химия-9 2018 расклад'!L58</f>
        <v>1</v>
      </c>
      <c r="K57" s="283">
        <f>'Химия-9 2019 расклад'!L58</f>
        <v>1</v>
      </c>
      <c r="L57" s="283">
        <f>'Химия-9 2020 расклад'!L58</f>
        <v>5.9997000000000007</v>
      </c>
      <c r="M57" s="283"/>
      <c r="N57" s="390">
        <f>'Химия-9 2022 расклад'!L57</f>
        <v>3</v>
      </c>
      <c r="O57" s="457">
        <f>'Химия-9 2023 расклад'!L57</f>
        <v>1</v>
      </c>
      <c r="P57" s="400">
        <f>'Химия-9 2018 расклад'!M58</f>
        <v>100</v>
      </c>
      <c r="Q57" s="284">
        <f>'Химия-9 2019 расклад'!M58</f>
        <v>100</v>
      </c>
      <c r="R57" s="284">
        <f>'Химия-9 2020 расклад'!M58</f>
        <v>28.57</v>
      </c>
      <c r="S57" s="284"/>
      <c r="T57" s="394">
        <f>'Химия-9 2022 расклад'!M57</f>
        <v>75</v>
      </c>
      <c r="U57" s="462">
        <f>'Химия-9 2023 расклад'!M57</f>
        <v>100</v>
      </c>
      <c r="V57" s="282">
        <f>'Химия-9 2018 расклад'!N58</f>
        <v>0</v>
      </c>
      <c r="W57" s="283">
        <f>'Химия-9 2019 расклад'!N58</f>
        <v>0</v>
      </c>
      <c r="X57" s="283">
        <f>'Химия-9 2020 расклад'!N58</f>
        <v>1.9991999999999999</v>
      </c>
      <c r="Y57" s="283"/>
      <c r="Z57" s="390">
        <f>'Химия-9 2022 расклад'!N57</f>
        <v>0</v>
      </c>
      <c r="AA57" s="457">
        <f>'Химия-9 2023 расклад'!N57</f>
        <v>0</v>
      </c>
      <c r="AB57" s="400">
        <f>'Химия-9 2018 расклад'!O58</f>
        <v>0</v>
      </c>
      <c r="AC57" s="284">
        <f>'Химия-9 2019 расклад'!O58</f>
        <v>0</v>
      </c>
      <c r="AD57" s="284">
        <f>'Химия-9 2020 расклад'!O58</f>
        <v>9.52</v>
      </c>
      <c r="AE57" s="285"/>
      <c r="AF57" s="470">
        <f>'Химия-9 2022 расклад'!O57</f>
        <v>0</v>
      </c>
      <c r="AG57" s="408">
        <f>'Химия-9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281" t="s">
        <v>46</v>
      </c>
      <c r="D58" s="282">
        <f>'Химия-9 2018 расклад'!K59</f>
        <v>5</v>
      </c>
      <c r="E58" s="283" t="s">
        <v>138</v>
      </c>
      <c r="F58" s="283" t="s">
        <v>138</v>
      </c>
      <c r="G58" s="283"/>
      <c r="H58" s="390">
        <f>'Химия-9 2022 расклад'!K58</f>
        <v>1</v>
      </c>
      <c r="I58" s="457">
        <f>'Химия-9 2023 расклад'!K58</f>
        <v>1</v>
      </c>
      <c r="J58" s="282">
        <f>'Химия-9 2018 расклад'!L59</f>
        <v>4</v>
      </c>
      <c r="K58" s="283" t="s">
        <v>138</v>
      </c>
      <c r="L58" s="283" t="s">
        <v>138</v>
      </c>
      <c r="M58" s="283"/>
      <c r="N58" s="390">
        <f>'Химия-9 2022 расклад'!L58</f>
        <v>0</v>
      </c>
      <c r="O58" s="457">
        <f>'Химия-9 2023 расклад'!L58</f>
        <v>0</v>
      </c>
      <c r="P58" s="400">
        <f>'Химия-9 2018 расклад'!M59</f>
        <v>80</v>
      </c>
      <c r="Q58" s="284" t="s">
        <v>138</v>
      </c>
      <c r="R58" s="284" t="s">
        <v>138</v>
      </c>
      <c r="S58" s="284"/>
      <c r="T58" s="394">
        <f>'Химия-9 2022 расклад'!M58</f>
        <v>0</v>
      </c>
      <c r="U58" s="462">
        <f>'Химия-9 2023 расклад'!M58</f>
        <v>0</v>
      </c>
      <c r="V58" s="282">
        <f>'Химия-9 2018 расклад'!N59</f>
        <v>1</v>
      </c>
      <c r="W58" s="283" t="s">
        <v>138</v>
      </c>
      <c r="X58" s="283" t="s">
        <v>138</v>
      </c>
      <c r="Y58" s="283"/>
      <c r="Z58" s="390">
        <f>'Химия-9 2022 расклад'!N58</f>
        <v>0</v>
      </c>
      <c r="AA58" s="457">
        <f>'Химия-9 2023 расклад'!N58</f>
        <v>0</v>
      </c>
      <c r="AB58" s="400">
        <f>'Химия-9 2018 расклад'!O59</f>
        <v>20</v>
      </c>
      <c r="AC58" s="284" t="s">
        <v>138</v>
      </c>
      <c r="AD58" s="284" t="s">
        <v>138</v>
      </c>
      <c r="AE58" s="285"/>
      <c r="AF58" s="470">
        <f>'Химия-9 2022 расклад'!O58</f>
        <v>0</v>
      </c>
      <c r="AG58" s="408">
        <f>'Химия-9 2023 расклад'!O58</f>
        <v>0</v>
      </c>
    </row>
    <row r="59" spans="1:33" s="1" customFormat="1" ht="15" customHeight="1" x14ac:dyDescent="0.25">
      <c r="A59" s="23">
        <v>12</v>
      </c>
      <c r="B59" s="48">
        <v>40390</v>
      </c>
      <c r="C59" s="281" t="s">
        <v>47</v>
      </c>
      <c r="D59" s="282" t="s">
        <v>138</v>
      </c>
      <c r="E59" s="283">
        <f>'Химия-9 2019 расклад'!K60</f>
        <v>1</v>
      </c>
      <c r="F59" s="283" t="s">
        <v>138</v>
      </c>
      <c r="G59" s="283"/>
      <c r="H59" s="390">
        <f>'Химия-9 2022 расклад'!K59</f>
        <v>1</v>
      </c>
      <c r="I59" s="457"/>
      <c r="J59" s="282" t="s">
        <v>138</v>
      </c>
      <c r="K59" s="283">
        <f>'Химия-9 2019 расклад'!L60</f>
        <v>1</v>
      </c>
      <c r="L59" s="283" t="s">
        <v>138</v>
      </c>
      <c r="M59" s="283"/>
      <c r="N59" s="390">
        <f>'Химия-9 2022 расклад'!L59</f>
        <v>0</v>
      </c>
      <c r="O59" s="457"/>
      <c r="P59" s="400" t="s">
        <v>138</v>
      </c>
      <c r="Q59" s="284">
        <f>'Химия-9 2019 расклад'!M60</f>
        <v>100</v>
      </c>
      <c r="R59" s="284" t="s">
        <v>138</v>
      </c>
      <c r="S59" s="284"/>
      <c r="T59" s="394">
        <f>'Химия-9 2022 расклад'!M59</f>
        <v>0</v>
      </c>
      <c r="U59" s="462"/>
      <c r="V59" s="282" t="s">
        <v>138</v>
      </c>
      <c r="W59" s="283">
        <f>'Химия-9 2019 расклад'!N60</f>
        <v>0</v>
      </c>
      <c r="X59" s="283" t="s">
        <v>138</v>
      </c>
      <c r="Y59" s="283"/>
      <c r="Z59" s="390">
        <f>'Химия-9 2022 расклад'!N59</f>
        <v>1</v>
      </c>
      <c r="AA59" s="457"/>
      <c r="AB59" s="400" t="s">
        <v>138</v>
      </c>
      <c r="AC59" s="284">
        <f>'Химия-9 2019 расклад'!O60</f>
        <v>0</v>
      </c>
      <c r="AD59" s="284" t="s">
        <v>138</v>
      </c>
      <c r="AE59" s="285"/>
      <c r="AF59" s="470">
        <f>'Химия-9 2022 расклад'!O59</f>
        <v>100</v>
      </c>
      <c r="AG59" s="408"/>
    </row>
    <row r="60" spans="1:33" s="1" customFormat="1" ht="15" customHeight="1" x14ac:dyDescent="0.25">
      <c r="A60" s="23">
        <v>13</v>
      </c>
      <c r="B60" s="48">
        <v>40720</v>
      </c>
      <c r="C60" s="281" t="s">
        <v>109</v>
      </c>
      <c r="D60" s="282">
        <f>'Химия-9 2018 расклад'!K61</f>
        <v>7</v>
      </c>
      <c r="E60" s="283">
        <f>'Химия-9 2019 расклад'!K61</f>
        <v>6</v>
      </c>
      <c r="F60" s="283" t="s">
        <v>138</v>
      </c>
      <c r="G60" s="283"/>
      <c r="H60" s="390">
        <f>'Химия-9 2022 расклад'!K60</f>
        <v>7</v>
      </c>
      <c r="I60" s="457">
        <f>'Химия-9 2023 расклад'!K60</f>
        <v>5</v>
      </c>
      <c r="J60" s="282">
        <f>'Химия-9 2018 расклад'!L61</f>
        <v>7</v>
      </c>
      <c r="K60" s="283">
        <f>'Химия-9 2019 расклад'!L61</f>
        <v>6</v>
      </c>
      <c r="L60" s="283" t="s">
        <v>138</v>
      </c>
      <c r="M60" s="283"/>
      <c r="N60" s="390">
        <f>'Химия-9 2022 расклад'!L60</f>
        <v>6</v>
      </c>
      <c r="O60" s="457">
        <f>'Химия-9 2023 расклад'!L60</f>
        <v>4</v>
      </c>
      <c r="P60" s="400">
        <f>'Химия-9 2018 расклад'!M61</f>
        <v>100</v>
      </c>
      <c r="Q60" s="284">
        <f>'Химия-9 2019 расклад'!M61</f>
        <v>100</v>
      </c>
      <c r="R60" s="284" t="s">
        <v>138</v>
      </c>
      <c r="S60" s="284"/>
      <c r="T60" s="394">
        <f>'Химия-9 2022 расклад'!M60</f>
        <v>85.714285714285708</v>
      </c>
      <c r="U60" s="462">
        <f>'Химия-9 2023 расклад'!M60</f>
        <v>80</v>
      </c>
      <c r="V60" s="282">
        <f>'Химия-9 2018 расклад'!N61</f>
        <v>0</v>
      </c>
      <c r="W60" s="283">
        <f>'Химия-9 2019 расклад'!N61</f>
        <v>0</v>
      </c>
      <c r="X60" s="283" t="s">
        <v>138</v>
      </c>
      <c r="Y60" s="283"/>
      <c r="Z60" s="390">
        <f>'Химия-9 2022 расклад'!N60</f>
        <v>0</v>
      </c>
      <c r="AA60" s="457">
        <f>'Химия-9 2023 расклад'!N60</f>
        <v>0</v>
      </c>
      <c r="AB60" s="400">
        <f>'Химия-9 2018 расклад'!O61</f>
        <v>0</v>
      </c>
      <c r="AC60" s="284">
        <f>'Химия-9 2019 расклад'!O61</f>
        <v>0</v>
      </c>
      <c r="AD60" s="284" t="s">
        <v>138</v>
      </c>
      <c r="AE60" s="285"/>
      <c r="AF60" s="470">
        <f>'Химия-9 2022 расклад'!O60</f>
        <v>0</v>
      </c>
      <c r="AG60" s="408">
        <f>'Химия-9 2023 расклад'!O60</f>
        <v>0</v>
      </c>
    </row>
    <row r="61" spans="1:33" s="1" customFormat="1" ht="15" customHeight="1" x14ac:dyDescent="0.25">
      <c r="A61" s="23">
        <v>14</v>
      </c>
      <c r="B61" s="48">
        <v>40730</v>
      </c>
      <c r="C61" s="281" t="s">
        <v>49</v>
      </c>
      <c r="D61" s="282">
        <f>'Химия-9 2018 расклад'!K62</f>
        <v>1</v>
      </c>
      <c r="E61" s="283">
        <f>'Химия-9 2019 расклад'!K62</f>
        <v>1</v>
      </c>
      <c r="F61" s="283" t="s">
        <v>138</v>
      </c>
      <c r="G61" s="283"/>
      <c r="H61" s="390"/>
      <c r="I61" s="457"/>
      <c r="J61" s="282">
        <f>'Химия-9 2018 расклад'!L62</f>
        <v>1</v>
      </c>
      <c r="K61" s="283">
        <f>'Химия-9 2019 расклад'!L62</f>
        <v>1</v>
      </c>
      <c r="L61" s="283" t="s">
        <v>138</v>
      </c>
      <c r="M61" s="283"/>
      <c r="N61" s="390"/>
      <c r="O61" s="457"/>
      <c r="P61" s="400">
        <f>'Химия-9 2018 расклад'!M62</f>
        <v>100</v>
      </c>
      <c r="Q61" s="284">
        <f>'Химия-9 2019 расклад'!M62</f>
        <v>100</v>
      </c>
      <c r="R61" s="284" t="s">
        <v>138</v>
      </c>
      <c r="S61" s="284"/>
      <c r="T61" s="394"/>
      <c r="U61" s="462"/>
      <c r="V61" s="282">
        <f>'Химия-9 2018 расклад'!N62</f>
        <v>0</v>
      </c>
      <c r="W61" s="283">
        <f>'Химия-9 2019 расклад'!N62</f>
        <v>0</v>
      </c>
      <c r="X61" s="283" t="s">
        <v>138</v>
      </c>
      <c r="Y61" s="283"/>
      <c r="Z61" s="390"/>
      <c r="AA61" s="457"/>
      <c r="AB61" s="400">
        <f>'Химия-9 2018 расклад'!O62</f>
        <v>0</v>
      </c>
      <c r="AC61" s="284">
        <f>'Химия-9 2019 расклад'!O62</f>
        <v>0</v>
      </c>
      <c r="AD61" s="284" t="s">
        <v>138</v>
      </c>
      <c r="AE61" s="285"/>
      <c r="AF61" s="470"/>
      <c r="AG61" s="408"/>
    </row>
    <row r="62" spans="1:33" s="1" customFormat="1" ht="15" customHeight="1" x14ac:dyDescent="0.25">
      <c r="A62" s="23">
        <v>15</v>
      </c>
      <c r="B62" s="48">
        <v>40820</v>
      </c>
      <c r="C62" s="281" t="s">
        <v>50</v>
      </c>
      <c r="D62" s="282">
        <f>'Химия-9 2018 расклад'!K63</f>
        <v>2</v>
      </c>
      <c r="E62" s="283">
        <f>'Химия-9 2019 расклад'!K63</f>
        <v>2</v>
      </c>
      <c r="F62" s="283" t="s">
        <v>138</v>
      </c>
      <c r="G62" s="283"/>
      <c r="H62" s="390">
        <f>'Химия-9 2022 расклад'!K62</f>
        <v>7</v>
      </c>
      <c r="I62" s="457">
        <f>'Химия-9 2023 расклад'!K62</f>
        <v>18</v>
      </c>
      <c r="J62" s="282">
        <f>'Химия-9 2018 расклад'!L63</f>
        <v>1</v>
      </c>
      <c r="K62" s="283">
        <f>'Химия-9 2019 расклад'!L63</f>
        <v>1</v>
      </c>
      <c r="L62" s="283" t="s">
        <v>138</v>
      </c>
      <c r="M62" s="283"/>
      <c r="N62" s="390">
        <f>'Химия-9 2022 расклад'!L62</f>
        <v>4</v>
      </c>
      <c r="O62" s="457">
        <f>'Химия-9 2023 расклад'!L62</f>
        <v>9</v>
      </c>
      <c r="P62" s="400">
        <f>'Химия-9 2018 расклад'!M63</f>
        <v>50</v>
      </c>
      <c r="Q62" s="284">
        <f>'Химия-9 2019 расклад'!M63</f>
        <v>50</v>
      </c>
      <c r="R62" s="284" t="s">
        <v>138</v>
      </c>
      <c r="S62" s="284"/>
      <c r="T62" s="394">
        <f>'Химия-9 2022 расклад'!M62</f>
        <v>57.142857142857139</v>
      </c>
      <c r="U62" s="462">
        <f>'Химия-9 2023 расклад'!M62</f>
        <v>50</v>
      </c>
      <c r="V62" s="282">
        <f>'Химия-9 2018 расклад'!N63</f>
        <v>0</v>
      </c>
      <c r="W62" s="283">
        <f>'Химия-9 2019 расклад'!N63</f>
        <v>0</v>
      </c>
      <c r="X62" s="283" t="s">
        <v>138</v>
      </c>
      <c r="Y62" s="283"/>
      <c r="Z62" s="390">
        <f>'Химия-9 2022 расклад'!N62</f>
        <v>0</v>
      </c>
      <c r="AA62" s="457">
        <f>'Химия-9 2023 расклад'!N62</f>
        <v>0</v>
      </c>
      <c r="AB62" s="400">
        <f>'Химия-9 2018 расклад'!O63</f>
        <v>0</v>
      </c>
      <c r="AC62" s="284">
        <f>'Химия-9 2019 расклад'!O63</f>
        <v>0</v>
      </c>
      <c r="AD62" s="284" t="s">
        <v>138</v>
      </c>
      <c r="AE62" s="285"/>
      <c r="AF62" s="470">
        <f>'Химия-9 2022 расклад'!O62</f>
        <v>0</v>
      </c>
      <c r="AG62" s="408">
        <f>'Химия-9 2023 расклад'!O62</f>
        <v>0</v>
      </c>
    </row>
    <row r="63" spans="1:33" s="1" customFormat="1" ht="15" customHeight="1" x14ac:dyDescent="0.25">
      <c r="A63" s="23">
        <v>16</v>
      </c>
      <c r="B63" s="48">
        <v>40840</v>
      </c>
      <c r="C63" s="281" t="s">
        <v>51</v>
      </c>
      <c r="D63" s="282">
        <f>'Химия-9 2018 расклад'!K64</f>
        <v>7</v>
      </c>
      <c r="E63" s="283">
        <f>'Химия-9 2019 расклад'!K64</f>
        <v>2</v>
      </c>
      <c r="F63" s="283" t="s">
        <v>138</v>
      </c>
      <c r="G63" s="283"/>
      <c r="H63" s="390">
        <f>'Химия-9 2022 расклад'!K63</f>
        <v>8</v>
      </c>
      <c r="I63" s="457">
        <f>'Химия-9 2023 расклад'!K63</f>
        <v>6</v>
      </c>
      <c r="J63" s="282">
        <f>'Химия-9 2018 расклад'!L64</f>
        <v>3.0002</v>
      </c>
      <c r="K63" s="283">
        <f>'Химия-9 2019 расклад'!L64</f>
        <v>1</v>
      </c>
      <c r="L63" s="283" t="s">
        <v>138</v>
      </c>
      <c r="M63" s="283"/>
      <c r="N63" s="390">
        <f>'Химия-9 2022 расклад'!L63</f>
        <v>1</v>
      </c>
      <c r="O63" s="457">
        <f>'Химия-9 2023 расклад'!L63</f>
        <v>4</v>
      </c>
      <c r="P63" s="400">
        <f>'Химия-9 2018 расклад'!M64</f>
        <v>42.86</v>
      </c>
      <c r="Q63" s="284">
        <f>'Химия-9 2019 расклад'!M64</f>
        <v>50</v>
      </c>
      <c r="R63" s="284" t="s">
        <v>138</v>
      </c>
      <c r="S63" s="284"/>
      <c r="T63" s="394">
        <f>'Химия-9 2022 расклад'!M63</f>
        <v>12.5</v>
      </c>
      <c r="U63" s="462">
        <f>'Химия-9 2023 расклад'!M63</f>
        <v>66.666666666666671</v>
      </c>
      <c r="V63" s="282">
        <f>'Химия-9 2018 расклад'!N64</f>
        <v>1.0003</v>
      </c>
      <c r="W63" s="283">
        <f>'Химия-9 2019 расклад'!N64</f>
        <v>0</v>
      </c>
      <c r="X63" s="283" t="s">
        <v>138</v>
      </c>
      <c r="Y63" s="283"/>
      <c r="Z63" s="390">
        <f>'Химия-9 2022 расклад'!N63</f>
        <v>0</v>
      </c>
      <c r="AA63" s="457">
        <f>'Химия-9 2023 расклад'!N63</f>
        <v>0</v>
      </c>
      <c r="AB63" s="400">
        <f>'Химия-9 2018 расклад'!O64</f>
        <v>14.29</v>
      </c>
      <c r="AC63" s="284">
        <f>'Химия-9 2019 расклад'!O64</f>
        <v>0</v>
      </c>
      <c r="AD63" s="284" t="s">
        <v>138</v>
      </c>
      <c r="AE63" s="285"/>
      <c r="AF63" s="470">
        <f>'Химия-9 2022 расклад'!O63</f>
        <v>0</v>
      </c>
      <c r="AG63" s="408">
        <f>'Химия-9 2023 расклад'!O63</f>
        <v>0</v>
      </c>
    </row>
    <row r="64" spans="1:33" s="1" customFormat="1" ht="15" customHeight="1" x14ac:dyDescent="0.25">
      <c r="A64" s="23">
        <v>17</v>
      </c>
      <c r="B64" s="48">
        <v>40950</v>
      </c>
      <c r="C64" s="281" t="s">
        <v>52</v>
      </c>
      <c r="D64" s="282">
        <f>'Химия-9 2018 расклад'!K65</f>
        <v>4</v>
      </c>
      <c r="E64" s="283">
        <f>'Химия-9 2019 расклад'!K65</f>
        <v>1</v>
      </c>
      <c r="F64" s="283" t="s">
        <v>138</v>
      </c>
      <c r="G64" s="283"/>
      <c r="H64" s="390">
        <f>'Химия-9 2022 расклад'!K64</f>
        <v>2</v>
      </c>
      <c r="I64" s="457">
        <f>'Химия-9 2023 расклад'!K64</f>
        <v>2</v>
      </c>
      <c r="J64" s="282">
        <f>'Химия-9 2018 расклад'!L65</f>
        <v>3</v>
      </c>
      <c r="K64" s="283">
        <f>'Химия-9 2019 расклад'!L65</f>
        <v>0</v>
      </c>
      <c r="L64" s="283" t="s">
        <v>138</v>
      </c>
      <c r="M64" s="283"/>
      <c r="N64" s="390">
        <f>'Химия-9 2022 расклад'!L64</f>
        <v>2</v>
      </c>
      <c r="O64" s="457">
        <f>'Химия-9 2023 расклад'!L64</f>
        <v>1</v>
      </c>
      <c r="P64" s="400">
        <f>'Химия-9 2018 расклад'!M65</f>
        <v>75</v>
      </c>
      <c r="Q64" s="284">
        <f>'Химия-9 2019 расклад'!M65</f>
        <v>0</v>
      </c>
      <c r="R64" s="284" t="s">
        <v>138</v>
      </c>
      <c r="S64" s="284"/>
      <c r="T64" s="394">
        <f>'Химия-9 2022 расклад'!M64</f>
        <v>100</v>
      </c>
      <c r="U64" s="462">
        <f>'Химия-9 2023 расклад'!M64</f>
        <v>50</v>
      </c>
      <c r="V64" s="282">
        <f>'Химия-9 2018 расклад'!N65</f>
        <v>0</v>
      </c>
      <c r="W64" s="283">
        <f>'Химия-9 2019 расклад'!N65</f>
        <v>0</v>
      </c>
      <c r="X64" s="283" t="s">
        <v>138</v>
      </c>
      <c r="Y64" s="283"/>
      <c r="Z64" s="390">
        <f>'Химия-9 2022 расклад'!N64</f>
        <v>0</v>
      </c>
      <c r="AA64" s="457">
        <f>'Химия-9 2023 расклад'!N64</f>
        <v>0</v>
      </c>
      <c r="AB64" s="400">
        <f>'Химия-9 2018 расклад'!O65</f>
        <v>0</v>
      </c>
      <c r="AC64" s="284">
        <f>'Химия-9 2019 расклад'!O65</f>
        <v>0</v>
      </c>
      <c r="AD64" s="284" t="s">
        <v>138</v>
      </c>
      <c r="AE64" s="285"/>
      <c r="AF64" s="470">
        <f>'Химия-9 2022 расклад'!O64</f>
        <v>0</v>
      </c>
      <c r="AG64" s="408">
        <f>'Химия-9 2023 расклад'!O64</f>
        <v>0</v>
      </c>
    </row>
    <row r="65" spans="1:33" s="1" customFormat="1" ht="15" customHeight="1" x14ac:dyDescent="0.25">
      <c r="A65" s="23">
        <v>18</v>
      </c>
      <c r="B65" s="50">
        <v>40990</v>
      </c>
      <c r="C65" s="286" t="s">
        <v>53</v>
      </c>
      <c r="D65" s="282">
        <f>'Химия-9 2018 расклад'!K66</f>
        <v>20</v>
      </c>
      <c r="E65" s="283">
        <f>'Химия-9 2019 расклад'!K66</f>
        <v>16</v>
      </c>
      <c r="F65" s="283">
        <f>'Химия-9 2020 расклад'!K66</f>
        <v>87</v>
      </c>
      <c r="G65" s="283"/>
      <c r="H65" s="390">
        <f>'Химия-9 2022 расклад'!K65</f>
        <v>11</v>
      </c>
      <c r="I65" s="457">
        <f>'Химия-9 2023 расклад'!K65</f>
        <v>14</v>
      </c>
      <c r="J65" s="282">
        <f>'Химия-9 2018 расклад'!L66</f>
        <v>17</v>
      </c>
      <c r="K65" s="283">
        <f>'Химия-9 2019 расклад'!L66</f>
        <v>12</v>
      </c>
      <c r="L65" s="283">
        <f>'Химия-9 2020 расклад'!L66</f>
        <v>71.000699999999995</v>
      </c>
      <c r="M65" s="283"/>
      <c r="N65" s="390">
        <f>'Химия-9 2022 расклад'!L65</f>
        <v>6</v>
      </c>
      <c r="O65" s="457">
        <f>'Химия-9 2023 расклад'!L65</f>
        <v>8</v>
      </c>
      <c r="P65" s="400">
        <f>'Химия-9 2018 расклад'!M66</f>
        <v>85</v>
      </c>
      <c r="Q65" s="284">
        <f>'Химия-9 2019 расклад'!M66</f>
        <v>75</v>
      </c>
      <c r="R65" s="284">
        <f>'Химия-9 2020 расклад'!M66</f>
        <v>81.61</v>
      </c>
      <c r="S65" s="284"/>
      <c r="T65" s="394">
        <f>'Химия-9 2022 расклад'!M65</f>
        <v>54.545454545454547</v>
      </c>
      <c r="U65" s="462">
        <f>'Химия-9 2023 расклад'!M65</f>
        <v>57.142857142857146</v>
      </c>
      <c r="V65" s="282">
        <f>'Химия-9 2018 расклад'!N66</f>
        <v>0</v>
      </c>
      <c r="W65" s="283">
        <f>'Химия-9 2019 расклад'!N66</f>
        <v>0</v>
      </c>
      <c r="X65" s="283">
        <f>'Химия-9 2020 расклад'!N66</f>
        <v>1.0004999999999999</v>
      </c>
      <c r="Y65" s="283"/>
      <c r="Z65" s="390">
        <f>'Химия-9 2022 расклад'!N65</f>
        <v>1.0000000000000002</v>
      </c>
      <c r="AA65" s="457">
        <f>'Химия-9 2023 расклад'!N65</f>
        <v>1</v>
      </c>
      <c r="AB65" s="400">
        <f>'Химия-9 2018 расклад'!O66</f>
        <v>0</v>
      </c>
      <c r="AC65" s="284">
        <f>'Химия-9 2019 расклад'!O66</f>
        <v>0</v>
      </c>
      <c r="AD65" s="284">
        <f>'Химия-9 2020 расклад'!O66</f>
        <v>1.1499999999999999</v>
      </c>
      <c r="AE65" s="285"/>
      <c r="AF65" s="470">
        <f>'Химия-9 2022 расклад'!O65</f>
        <v>9.0909090909090917</v>
      </c>
      <c r="AG65" s="408">
        <f>'Химия-9 2023 расклад'!O65</f>
        <v>7.1428571428571432</v>
      </c>
    </row>
    <row r="66" spans="1:33" s="1" customFormat="1" ht="15" customHeight="1" thickBot="1" x14ac:dyDescent="0.3">
      <c r="A66" s="24">
        <v>19</v>
      </c>
      <c r="B66" s="48">
        <v>40133</v>
      </c>
      <c r="C66" s="281" t="s">
        <v>43</v>
      </c>
      <c r="D66" s="288">
        <f>'Химия-9 2018 расклад'!K67</f>
        <v>4</v>
      </c>
      <c r="E66" s="289">
        <f>'Химия-9 2019 расклад'!K67</f>
        <v>8</v>
      </c>
      <c r="F66" s="289" t="s">
        <v>138</v>
      </c>
      <c r="G66" s="399"/>
      <c r="H66" s="391"/>
      <c r="I66" s="458"/>
      <c r="J66" s="288">
        <f>'Химия-9 2018 расклад'!L67</f>
        <v>2</v>
      </c>
      <c r="K66" s="399">
        <f>'Химия-9 2019 расклад'!L67</f>
        <v>4</v>
      </c>
      <c r="L66" s="399" t="s">
        <v>138</v>
      </c>
      <c r="M66" s="399"/>
      <c r="N66" s="391"/>
      <c r="O66" s="458"/>
      <c r="P66" s="401">
        <f>'Химия-9 2018 расклад'!M67</f>
        <v>50</v>
      </c>
      <c r="Q66" s="398">
        <f>'Химия-9 2019 расклад'!M67</f>
        <v>50</v>
      </c>
      <c r="R66" s="398" t="s">
        <v>138</v>
      </c>
      <c r="S66" s="398"/>
      <c r="T66" s="395"/>
      <c r="U66" s="463"/>
      <c r="V66" s="288">
        <f>'Химия-9 2018 расклад'!N67</f>
        <v>0</v>
      </c>
      <c r="W66" s="399">
        <f>'Химия-9 2019 расклад'!N67</f>
        <v>0</v>
      </c>
      <c r="X66" s="399" t="s">
        <v>138</v>
      </c>
      <c r="Y66" s="399"/>
      <c r="Z66" s="391"/>
      <c r="AA66" s="458"/>
      <c r="AB66" s="401">
        <f>'Химия-9 2018 расклад'!O67</f>
        <v>0</v>
      </c>
      <c r="AC66" s="398">
        <f>'Химия-9 2019 расклад'!O67</f>
        <v>0</v>
      </c>
      <c r="AD66" s="398" t="s">
        <v>138</v>
      </c>
      <c r="AE66" s="290"/>
      <c r="AF66" s="471"/>
      <c r="AG66" s="409"/>
    </row>
    <row r="67" spans="1:33" s="1" customFormat="1" ht="15" customHeight="1" thickBot="1" x14ac:dyDescent="0.3">
      <c r="A67" s="35"/>
      <c r="B67" s="51"/>
      <c r="C67" s="291" t="s">
        <v>105</v>
      </c>
      <c r="D67" s="419">
        <f>'Химия-9 2018 расклад'!K68</f>
        <v>87</v>
      </c>
      <c r="E67" s="420">
        <f>'Химия-9 2019 расклад'!K68</f>
        <v>104</v>
      </c>
      <c r="F67" s="420">
        <f>'Химия-9 2020 расклад'!K68</f>
        <v>230</v>
      </c>
      <c r="G67" s="420">
        <f>'Химия-9 2021 расклад'!K68</f>
        <v>0</v>
      </c>
      <c r="H67" s="421">
        <f>'Химия-9 2022 расклад'!K67</f>
        <v>77</v>
      </c>
      <c r="I67" s="455">
        <f>'Химия-9 2023 расклад'!K67</f>
        <v>86</v>
      </c>
      <c r="J67" s="419">
        <f>'Химия-9 2018 расклад'!L68</f>
        <v>80.999099999999999</v>
      </c>
      <c r="K67" s="420">
        <f>'Химия-9 2019 расклад'!L68</f>
        <v>71.000900000000001</v>
      </c>
      <c r="L67" s="420">
        <f>'Химия-9 2020 расклад'!L68</f>
        <v>119.005</v>
      </c>
      <c r="M67" s="420">
        <f>'Химия-9 2021 расклад'!L68</f>
        <v>0</v>
      </c>
      <c r="N67" s="421">
        <f>'Химия-9 2022 расклад'!L67</f>
        <v>58</v>
      </c>
      <c r="O67" s="455">
        <f>'Химия-9 2023 расклад'!L67</f>
        <v>69</v>
      </c>
      <c r="P67" s="424">
        <f>'Химия-9 2018 расклад'!M68</f>
        <v>94.073333333333323</v>
      </c>
      <c r="Q67" s="422">
        <f>'Химия-9 2019 расклад'!M68</f>
        <v>63.103076923076927</v>
      </c>
      <c r="R67" s="422">
        <f>'Химия-9 2020 расклад'!M68</f>
        <v>53.736666666666665</v>
      </c>
      <c r="S67" s="422">
        <f>'Химия-9 2021 расклад'!M68</f>
        <v>0</v>
      </c>
      <c r="T67" s="423">
        <f>'Химия-9 2022 расклад'!M67</f>
        <v>74.336543086543088</v>
      </c>
      <c r="U67" s="461">
        <f>'Химия-9 2023 расклад'!M67</f>
        <v>80.232558139534888</v>
      </c>
      <c r="V67" s="419">
        <f>'Химия-9 2018 расклад'!N68</f>
        <v>0.9998999999999999</v>
      </c>
      <c r="W67" s="420">
        <f>'Химия-9 2019 расклад'!N68</f>
        <v>1</v>
      </c>
      <c r="X67" s="420">
        <f>'Химия-9 2020 расклад'!N68</f>
        <v>25.9663</v>
      </c>
      <c r="Y67" s="420">
        <f>'Химия-9 2021 расклад'!N68</f>
        <v>0</v>
      </c>
      <c r="Z67" s="421">
        <f>'Химия-9 2022 расклад'!N67</f>
        <v>0</v>
      </c>
      <c r="AA67" s="455">
        <f>'Химия-9 2023 расклад'!N67</f>
        <v>0</v>
      </c>
      <c r="AB67" s="424">
        <f>'Химия-9 2018 расклад'!O68</f>
        <v>0.75749999999999995</v>
      </c>
      <c r="AC67" s="422">
        <f>'Химия-9 2019 расклад'!O68</f>
        <v>1.9230769230769231</v>
      </c>
      <c r="AD67" s="422">
        <f>'Химия-9 2020 расклад'!O68</f>
        <v>10.736666666666666</v>
      </c>
      <c r="AE67" s="425">
        <f>'Химия-9 2021 расклад'!O68</f>
        <v>0</v>
      </c>
      <c r="AF67" s="468">
        <f>'Химия-9 2022 расклад'!O67</f>
        <v>0</v>
      </c>
      <c r="AG67" s="426">
        <f>'Химия-9 2023 расклад'!O67</f>
        <v>0</v>
      </c>
    </row>
    <row r="68" spans="1:33" s="1" customFormat="1" ht="15" customHeight="1" x14ac:dyDescent="0.25">
      <c r="A68" s="16">
        <v>1</v>
      </c>
      <c r="B68" s="48">
        <v>50040</v>
      </c>
      <c r="C68" s="281" t="s">
        <v>54</v>
      </c>
      <c r="D68" s="277">
        <f>'Химия-9 2018 расклад'!K69</f>
        <v>12</v>
      </c>
      <c r="E68" s="278">
        <f>'Химия-9 2019 расклад'!K69</f>
        <v>14</v>
      </c>
      <c r="F68" s="278" t="s">
        <v>138</v>
      </c>
      <c r="G68" s="278"/>
      <c r="H68" s="392">
        <f>'Химия-9 2022 расклад'!K68</f>
        <v>6</v>
      </c>
      <c r="I68" s="456">
        <f>'Химия-9 2023 расклад'!K68</f>
        <v>8</v>
      </c>
      <c r="J68" s="277">
        <f>'Химия-9 2018 расклад'!L69</f>
        <v>12</v>
      </c>
      <c r="K68" s="278">
        <f>'Химия-9 2019 расклад'!L69</f>
        <v>10.9998</v>
      </c>
      <c r="L68" s="278" t="s">
        <v>138</v>
      </c>
      <c r="M68" s="278"/>
      <c r="N68" s="392">
        <f>'Химия-9 2022 расклад'!L68</f>
        <v>6</v>
      </c>
      <c r="O68" s="456">
        <f>'Химия-9 2023 расклад'!L68</f>
        <v>7</v>
      </c>
      <c r="P68" s="402">
        <f>'Химия-9 2018 расклад'!M69</f>
        <v>100</v>
      </c>
      <c r="Q68" s="279">
        <f>'Химия-9 2019 расклад'!M69</f>
        <v>78.569999999999993</v>
      </c>
      <c r="R68" s="279" t="s">
        <v>138</v>
      </c>
      <c r="S68" s="279"/>
      <c r="T68" s="396">
        <f>'Химия-9 2022 расклад'!M68</f>
        <v>100</v>
      </c>
      <c r="U68" s="464">
        <f>'Химия-9 2023 расклад'!M68</f>
        <v>87.5</v>
      </c>
      <c r="V68" s="277">
        <f>'Химия-9 2018 расклад'!N69</f>
        <v>0</v>
      </c>
      <c r="W68" s="278">
        <f>'Химия-9 2019 расклад'!N69</f>
        <v>0</v>
      </c>
      <c r="X68" s="278" t="s">
        <v>138</v>
      </c>
      <c r="Y68" s="278"/>
      <c r="Z68" s="392">
        <f>'Химия-9 2022 расклад'!N68</f>
        <v>0</v>
      </c>
      <c r="AA68" s="456">
        <f>'Химия-9 2023 расклад'!N68</f>
        <v>0</v>
      </c>
      <c r="AB68" s="402">
        <f>'Химия-9 2018 расклад'!O69</f>
        <v>0</v>
      </c>
      <c r="AC68" s="279">
        <f>'Химия-9 2019 расклад'!O69</f>
        <v>0</v>
      </c>
      <c r="AD68" s="279" t="s">
        <v>138</v>
      </c>
      <c r="AE68" s="280"/>
      <c r="AF68" s="469">
        <f>'Химия-9 2022 расклад'!O68</f>
        <v>0</v>
      </c>
      <c r="AG68" s="407">
        <f>'Химия-9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281" t="s">
        <v>97</v>
      </c>
      <c r="D69" s="282">
        <f>'Химия-9 2018 расклад'!K70</f>
        <v>11</v>
      </c>
      <c r="E69" s="283">
        <f>'Химия-9 2019 расклад'!K70</f>
        <v>17</v>
      </c>
      <c r="F69" s="283">
        <f>'Химия-9 2020 расклад'!K70</f>
        <v>75</v>
      </c>
      <c r="G69" s="283"/>
      <c r="H69" s="390">
        <f>'Химия-9 2022 расклад'!K69</f>
        <v>9</v>
      </c>
      <c r="I69" s="457">
        <f>'Химия-9 2023 расклад'!K69</f>
        <v>9</v>
      </c>
      <c r="J69" s="282">
        <f>'Химия-9 2018 расклад'!L70</f>
        <v>10.0001</v>
      </c>
      <c r="K69" s="283">
        <f>'Химия-9 2019 расклад'!L70</f>
        <v>12.9999</v>
      </c>
      <c r="L69" s="283">
        <f>'Химия-9 2020 расклад'!L70</f>
        <v>44.002499999999998</v>
      </c>
      <c r="M69" s="283"/>
      <c r="N69" s="390">
        <f>'Химия-9 2022 расклад'!L69</f>
        <v>7</v>
      </c>
      <c r="O69" s="457">
        <f>'Химия-9 2023 расклад'!L69</f>
        <v>8</v>
      </c>
      <c r="P69" s="400">
        <f>'Химия-9 2018 расклад'!M70</f>
        <v>90.91</v>
      </c>
      <c r="Q69" s="284">
        <f>'Химия-9 2019 расклад'!M70</f>
        <v>76.47</v>
      </c>
      <c r="R69" s="284">
        <f>'Химия-9 2020 расклад'!M70</f>
        <v>58.67</v>
      </c>
      <c r="S69" s="284"/>
      <c r="T69" s="394">
        <f>'Химия-9 2022 расклад'!M69</f>
        <v>77.777777777777771</v>
      </c>
      <c r="U69" s="462">
        <f>'Химия-9 2023 расклад'!M69</f>
        <v>88.888888888888886</v>
      </c>
      <c r="V69" s="282">
        <f>'Химия-9 2018 расклад'!N70</f>
        <v>0</v>
      </c>
      <c r="W69" s="283">
        <f>'Химия-9 2019 расклад'!N70</f>
        <v>0</v>
      </c>
      <c r="X69" s="283">
        <f>'Химия-9 2020 расклад'!N70</f>
        <v>3.9975000000000001</v>
      </c>
      <c r="Y69" s="283"/>
      <c r="Z69" s="390">
        <f>'Химия-9 2022 расклад'!N69</f>
        <v>0</v>
      </c>
      <c r="AA69" s="457">
        <f>'Химия-9 2023 расклад'!N69</f>
        <v>0</v>
      </c>
      <c r="AB69" s="400">
        <f>'Химия-9 2018 расклад'!O70</f>
        <v>0</v>
      </c>
      <c r="AC69" s="284">
        <f>'Химия-9 2019 расклад'!O70</f>
        <v>0</v>
      </c>
      <c r="AD69" s="284">
        <f>'Химия-9 2020 расклад'!O70</f>
        <v>5.33</v>
      </c>
      <c r="AE69" s="285"/>
      <c r="AF69" s="470">
        <f>'Химия-9 2022 расклад'!O69</f>
        <v>0</v>
      </c>
      <c r="AG69" s="408">
        <f>'Химия-9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281" t="s">
        <v>56</v>
      </c>
      <c r="D70" s="282">
        <f>'Химия-9 2018 расклад'!K71</f>
        <v>6</v>
      </c>
      <c r="E70" s="283">
        <f>'Химия-9 2019 расклад'!K71</f>
        <v>4</v>
      </c>
      <c r="F70" s="283" t="s">
        <v>138</v>
      </c>
      <c r="G70" s="283"/>
      <c r="H70" s="390">
        <f>'Химия-9 2022 расклад'!K70</f>
        <v>11</v>
      </c>
      <c r="I70" s="457">
        <f>'Химия-9 2023 расклад'!K70</f>
        <v>7</v>
      </c>
      <c r="J70" s="282">
        <f>'Химия-9 2018 расклад'!L71</f>
        <v>6</v>
      </c>
      <c r="K70" s="283">
        <f>'Химия-9 2019 расклад'!L71</f>
        <v>4</v>
      </c>
      <c r="L70" s="283" t="s">
        <v>138</v>
      </c>
      <c r="M70" s="283"/>
      <c r="N70" s="390">
        <f>'Химия-9 2022 расклад'!L70</f>
        <v>10</v>
      </c>
      <c r="O70" s="457">
        <f>'Химия-9 2023 расклад'!L70</f>
        <v>6</v>
      </c>
      <c r="P70" s="400">
        <f>'Химия-9 2018 расклад'!M71</f>
        <v>100</v>
      </c>
      <c r="Q70" s="284">
        <f>'Химия-9 2019 расклад'!M71</f>
        <v>100</v>
      </c>
      <c r="R70" s="284" t="s">
        <v>138</v>
      </c>
      <c r="S70" s="284"/>
      <c r="T70" s="394">
        <f>'Химия-9 2022 расклад'!M70</f>
        <v>90.909090909090907</v>
      </c>
      <c r="U70" s="462">
        <f>'Химия-9 2023 расклад'!M70</f>
        <v>85.714285714285708</v>
      </c>
      <c r="V70" s="282">
        <f>'Химия-9 2018 расклад'!N71</f>
        <v>0</v>
      </c>
      <c r="W70" s="283">
        <f>'Химия-9 2019 расклад'!N71</f>
        <v>0</v>
      </c>
      <c r="X70" s="283" t="s">
        <v>138</v>
      </c>
      <c r="Y70" s="283"/>
      <c r="Z70" s="390">
        <f>'Химия-9 2022 расклад'!N70</f>
        <v>0</v>
      </c>
      <c r="AA70" s="457">
        <f>'Химия-9 2023 расклад'!N70</f>
        <v>0</v>
      </c>
      <c r="AB70" s="400">
        <f>'Химия-9 2018 расклад'!O71</f>
        <v>0</v>
      </c>
      <c r="AC70" s="284">
        <f>'Химия-9 2019 расклад'!O71</f>
        <v>0</v>
      </c>
      <c r="AD70" s="284" t="s">
        <v>138</v>
      </c>
      <c r="AE70" s="285"/>
      <c r="AF70" s="470">
        <f>'Химия-9 2022 расклад'!O70</f>
        <v>0</v>
      </c>
      <c r="AG70" s="408">
        <f>'Химия-9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281" t="s">
        <v>57</v>
      </c>
      <c r="D71" s="282">
        <f>'Химия-9 2018 расклад'!K72</f>
        <v>3</v>
      </c>
      <c r="E71" s="283">
        <f>'Химия-9 2019 расклад'!K72</f>
        <v>4</v>
      </c>
      <c r="F71" s="283" t="s">
        <v>138</v>
      </c>
      <c r="G71" s="283"/>
      <c r="H71" s="390">
        <f>'Химия-9 2022 расклад'!K71</f>
        <v>1</v>
      </c>
      <c r="I71" s="457">
        <f>'Химия-9 2023 расклад'!K71</f>
        <v>3</v>
      </c>
      <c r="J71" s="282">
        <f>'Химия-9 2018 расклад'!L72</f>
        <v>3</v>
      </c>
      <c r="K71" s="283">
        <f>'Химия-9 2019 расклад'!L72</f>
        <v>4</v>
      </c>
      <c r="L71" s="283" t="s">
        <v>138</v>
      </c>
      <c r="M71" s="283"/>
      <c r="N71" s="390">
        <f>'Химия-9 2022 расклад'!L71</f>
        <v>1</v>
      </c>
      <c r="O71" s="457">
        <f>'Химия-9 2023 расклад'!L71</f>
        <v>3</v>
      </c>
      <c r="P71" s="400">
        <f>'Химия-9 2018 расклад'!M72</f>
        <v>100</v>
      </c>
      <c r="Q71" s="284">
        <f>'Химия-9 2019 расклад'!M72</f>
        <v>100</v>
      </c>
      <c r="R71" s="284" t="s">
        <v>138</v>
      </c>
      <c r="S71" s="284"/>
      <c r="T71" s="394">
        <f>'Химия-9 2022 расклад'!M71</f>
        <v>100</v>
      </c>
      <c r="U71" s="462">
        <f>'Химия-9 2023 расклад'!M71</f>
        <v>100</v>
      </c>
      <c r="V71" s="282">
        <f>'Химия-9 2018 расклад'!N72</f>
        <v>0</v>
      </c>
      <c r="W71" s="283">
        <f>'Химия-9 2019 расклад'!N72</f>
        <v>0</v>
      </c>
      <c r="X71" s="283" t="s">
        <v>138</v>
      </c>
      <c r="Y71" s="283"/>
      <c r="Z71" s="390">
        <f>'Химия-9 2022 расклад'!N71</f>
        <v>0</v>
      </c>
      <c r="AA71" s="457">
        <f>'Химия-9 2023 расклад'!N71</f>
        <v>0</v>
      </c>
      <c r="AB71" s="400">
        <f>'Химия-9 2018 расклад'!O72</f>
        <v>0</v>
      </c>
      <c r="AC71" s="284">
        <f>'Химия-9 2019 расклад'!O72</f>
        <v>0</v>
      </c>
      <c r="AD71" s="284" t="s">
        <v>138</v>
      </c>
      <c r="AE71" s="285"/>
      <c r="AF71" s="470">
        <f>'Химия-9 2022 расклад'!O71</f>
        <v>0</v>
      </c>
      <c r="AG71" s="408">
        <f>'Химия-9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281" t="s">
        <v>58</v>
      </c>
      <c r="D72" s="282">
        <f>'Химия-9 2018 расклад'!K73</f>
        <v>6</v>
      </c>
      <c r="E72" s="283">
        <f>'Химия-9 2019 расклад'!K73</f>
        <v>11</v>
      </c>
      <c r="F72" s="283">
        <f>'Химия-9 2020 расклад'!K73</f>
        <v>63</v>
      </c>
      <c r="G72" s="283"/>
      <c r="H72" s="390">
        <f>'Химия-9 2022 расклад'!K72</f>
        <v>4</v>
      </c>
      <c r="I72" s="457">
        <f>'Химия-9 2023 расклад'!K72</f>
        <v>7</v>
      </c>
      <c r="J72" s="282">
        <f>'Химия-9 2018 расклад'!L73</f>
        <v>6</v>
      </c>
      <c r="K72" s="283">
        <f>'Химия-9 2019 расклад'!L73</f>
        <v>8.0003000000000011</v>
      </c>
      <c r="L72" s="283">
        <f>'Химия-9 2020 расклад'!L73</f>
        <v>42.002099999999999</v>
      </c>
      <c r="M72" s="283"/>
      <c r="N72" s="390">
        <f>'Химия-9 2022 расклад'!L72</f>
        <v>4</v>
      </c>
      <c r="O72" s="457">
        <f>'Химия-9 2023 расклад'!L72</f>
        <v>3</v>
      </c>
      <c r="P72" s="400">
        <f>'Химия-9 2018 расклад'!M73</f>
        <v>100</v>
      </c>
      <c r="Q72" s="284">
        <f>'Химия-9 2019 расклад'!M73</f>
        <v>72.73</v>
      </c>
      <c r="R72" s="284">
        <f>'Химия-9 2020 расклад'!M73</f>
        <v>66.67</v>
      </c>
      <c r="S72" s="284"/>
      <c r="T72" s="394">
        <f>'Химия-9 2022 расклад'!M72</f>
        <v>100</v>
      </c>
      <c r="U72" s="462">
        <f>'Химия-9 2023 расклад'!M72</f>
        <v>42.857142857142854</v>
      </c>
      <c r="V72" s="282">
        <f>'Химия-9 2018 расклад'!N73</f>
        <v>0</v>
      </c>
      <c r="W72" s="283">
        <f>'Химия-9 2019 расклад'!N73</f>
        <v>0</v>
      </c>
      <c r="X72" s="283">
        <f>'Химия-9 2020 расклад'!N73</f>
        <v>5.9976000000000003</v>
      </c>
      <c r="Y72" s="283"/>
      <c r="Z72" s="390">
        <f>'Химия-9 2022 расклад'!N72</f>
        <v>0</v>
      </c>
      <c r="AA72" s="457">
        <f>'Химия-9 2023 расклад'!N72</f>
        <v>0</v>
      </c>
      <c r="AB72" s="400">
        <f>'Химия-9 2018 расклад'!O73</f>
        <v>0</v>
      </c>
      <c r="AC72" s="284">
        <f>'Химия-9 2019 расклад'!O73</f>
        <v>0</v>
      </c>
      <c r="AD72" s="284">
        <f>'Химия-9 2020 расклад'!O73</f>
        <v>9.52</v>
      </c>
      <c r="AE72" s="285"/>
      <c r="AF72" s="470">
        <f>'Химия-9 2022 расклад'!O72</f>
        <v>0</v>
      </c>
      <c r="AG72" s="408">
        <f>'Химия-9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281" t="s">
        <v>59</v>
      </c>
      <c r="D73" s="282">
        <f>'Химия-9 2018 расклад'!K74</f>
        <v>9</v>
      </c>
      <c r="E73" s="283">
        <f>'Химия-9 2019 расклад'!K74</f>
        <v>2</v>
      </c>
      <c r="F73" s="283" t="s">
        <v>138</v>
      </c>
      <c r="G73" s="283"/>
      <c r="H73" s="390">
        <f>'Химия-9 2022 расклад'!K73</f>
        <v>2</v>
      </c>
      <c r="I73" s="457">
        <f>'Химия-9 2023 расклад'!K73</f>
        <v>2</v>
      </c>
      <c r="J73" s="282">
        <f>'Химия-9 2018 расклад'!L74</f>
        <v>9</v>
      </c>
      <c r="K73" s="283">
        <f>'Химия-9 2019 расклад'!L74</f>
        <v>1</v>
      </c>
      <c r="L73" s="283" t="s">
        <v>138</v>
      </c>
      <c r="M73" s="283"/>
      <c r="N73" s="390">
        <f>'Химия-9 2022 расклад'!L73</f>
        <v>1</v>
      </c>
      <c r="O73" s="457">
        <f>'Химия-9 2023 расклад'!L73</f>
        <v>2</v>
      </c>
      <c r="P73" s="400">
        <f>'Химия-9 2018 расклад'!M74</f>
        <v>100</v>
      </c>
      <c r="Q73" s="284">
        <f>'Химия-9 2019 расклад'!M74</f>
        <v>50</v>
      </c>
      <c r="R73" s="284" t="s">
        <v>138</v>
      </c>
      <c r="S73" s="284"/>
      <c r="T73" s="394">
        <f>'Химия-9 2022 расклад'!M73</f>
        <v>50</v>
      </c>
      <c r="U73" s="462">
        <f>'Химия-9 2023 расклад'!M73</f>
        <v>100</v>
      </c>
      <c r="V73" s="282">
        <f>'Химия-9 2018 расклад'!N74</f>
        <v>0</v>
      </c>
      <c r="W73" s="283">
        <f>'Химия-9 2019 расклад'!N74</f>
        <v>0</v>
      </c>
      <c r="X73" s="283" t="s">
        <v>138</v>
      </c>
      <c r="Y73" s="283"/>
      <c r="Z73" s="390">
        <f>'Химия-9 2022 расклад'!N73</f>
        <v>0</v>
      </c>
      <c r="AA73" s="457">
        <f>'Химия-9 2023 расклад'!N73</f>
        <v>0</v>
      </c>
      <c r="AB73" s="400">
        <f>'Химия-9 2018 расклад'!O74</f>
        <v>0</v>
      </c>
      <c r="AC73" s="284">
        <f>'Химия-9 2019 расклад'!O74</f>
        <v>0</v>
      </c>
      <c r="AD73" s="284" t="s">
        <v>138</v>
      </c>
      <c r="AE73" s="285"/>
      <c r="AF73" s="470">
        <f>'Химия-9 2022 расклад'!O73</f>
        <v>0</v>
      </c>
      <c r="AG73" s="408">
        <f>'Химия-9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281" t="s">
        <v>60</v>
      </c>
      <c r="D74" s="282">
        <f>'Химия-9 2018 расклад'!K75</f>
        <v>2</v>
      </c>
      <c r="E74" s="283">
        <f>'Химия-9 2019 расклад'!K75</f>
        <v>4</v>
      </c>
      <c r="F74" s="283" t="s">
        <v>138</v>
      </c>
      <c r="G74" s="283"/>
      <c r="H74" s="390">
        <f>'Химия-9 2022 расклад'!K74</f>
        <v>2</v>
      </c>
      <c r="I74" s="457">
        <f>'Химия-9 2023 расклад'!K74</f>
        <v>5</v>
      </c>
      <c r="J74" s="282">
        <f>'Химия-9 2018 расклад'!L75</f>
        <v>2</v>
      </c>
      <c r="K74" s="283">
        <f>'Химия-9 2019 расклад'!L75</f>
        <v>3</v>
      </c>
      <c r="L74" s="283" t="s">
        <v>138</v>
      </c>
      <c r="M74" s="283"/>
      <c r="N74" s="390">
        <f>'Химия-9 2022 расклад'!L74</f>
        <v>2</v>
      </c>
      <c r="O74" s="457">
        <f>'Химия-9 2023 расклад'!L74</f>
        <v>4</v>
      </c>
      <c r="P74" s="400">
        <f>'Химия-9 2018 расклад'!M75</f>
        <v>100</v>
      </c>
      <c r="Q74" s="284">
        <f>'Химия-9 2019 расклад'!M75</f>
        <v>75</v>
      </c>
      <c r="R74" s="284" t="s">
        <v>138</v>
      </c>
      <c r="S74" s="284"/>
      <c r="T74" s="394">
        <f>'Химия-9 2022 расклад'!M74</f>
        <v>100</v>
      </c>
      <c r="U74" s="462">
        <f>'Химия-9 2023 расклад'!M74</f>
        <v>80</v>
      </c>
      <c r="V74" s="282">
        <f>'Химия-9 2018 расклад'!N75</f>
        <v>0</v>
      </c>
      <c r="W74" s="283">
        <f>'Химия-9 2019 расклад'!N75</f>
        <v>0</v>
      </c>
      <c r="X74" s="283" t="s">
        <v>138</v>
      </c>
      <c r="Y74" s="283"/>
      <c r="Z74" s="390">
        <f>'Химия-9 2022 расклад'!N74</f>
        <v>0</v>
      </c>
      <c r="AA74" s="457">
        <f>'Химия-9 2023 расклад'!N74</f>
        <v>0</v>
      </c>
      <c r="AB74" s="400">
        <f>'Химия-9 2018 расклад'!O75</f>
        <v>0</v>
      </c>
      <c r="AC74" s="284">
        <f>'Химия-9 2019 расклад'!O75</f>
        <v>0</v>
      </c>
      <c r="AD74" s="284" t="s">
        <v>138</v>
      </c>
      <c r="AE74" s="285"/>
      <c r="AF74" s="470">
        <f>'Химия-9 2022 расклад'!O74</f>
        <v>0</v>
      </c>
      <c r="AG74" s="408">
        <f>'Химия-9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281" t="s">
        <v>61</v>
      </c>
      <c r="D75" s="282">
        <f>'Химия-9 2018 расклад'!K76</f>
        <v>13</v>
      </c>
      <c r="E75" s="283">
        <f>'Химия-9 2019 расклад'!K76</f>
        <v>17</v>
      </c>
      <c r="F75" s="283">
        <f>'Химия-9 2020 расклад'!K76</f>
        <v>92</v>
      </c>
      <c r="G75" s="283"/>
      <c r="H75" s="390">
        <f>'Химия-9 2022 расклад'!K75</f>
        <v>13</v>
      </c>
      <c r="I75" s="457">
        <f>'Химия-9 2023 расклад'!K75</f>
        <v>12</v>
      </c>
      <c r="J75" s="282">
        <f>'Химия-9 2018 расклад'!L76</f>
        <v>11.998999999999999</v>
      </c>
      <c r="K75" s="283">
        <f>'Химия-9 2019 расклад'!L76</f>
        <v>11.000700000000002</v>
      </c>
      <c r="L75" s="283">
        <f>'Химия-9 2020 расклад'!L76</f>
        <v>33.000399999999999</v>
      </c>
      <c r="M75" s="283"/>
      <c r="N75" s="390">
        <f>'Химия-9 2022 расклад'!L75</f>
        <v>10</v>
      </c>
      <c r="O75" s="457">
        <f>'Химия-9 2023 расклад'!L75</f>
        <v>11</v>
      </c>
      <c r="P75" s="400">
        <f>'Химия-9 2018 расклад'!M76</f>
        <v>92.3</v>
      </c>
      <c r="Q75" s="284">
        <f>'Химия-9 2019 расклад'!M76</f>
        <v>64.710000000000008</v>
      </c>
      <c r="R75" s="284">
        <f>'Химия-9 2020 расклад'!M76</f>
        <v>35.869999999999997</v>
      </c>
      <c r="S75" s="284"/>
      <c r="T75" s="394">
        <f>'Химия-9 2022 расклад'!M75</f>
        <v>76.92307692307692</v>
      </c>
      <c r="U75" s="462">
        <f>'Химия-9 2023 расклад'!M75</f>
        <v>91.666666666666671</v>
      </c>
      <c r="V75" s="282">
        <f>'Химия-9 2018 расклад'!N76</f>
        <v>0</v>
      </c>
      <c r="W75" s="283">
        <f>'Химия-9 2019 расклад'!N76</f>
        <v>0</v>
      </c>
      <c r="X75" s="283">
        <f>'Химия-9 2020 расклад'!N76</f>
        <v>15.9712</v>
      </c>
      <c r="Y75" s="283"/>
      <c r="Z75" s="390">
        <f>'Химия-9 2022 расклад'!N75</f>
        <v>0</v>
      </c>
      <c r="AA75" s="457">
        <f>'Химия-9 2023 расклад'!N75</f>
        <v>0</v>
      </c>
      <c r="AB75" s="400">
        <f>'Химия-9 2018 расклад'!O76</f>
        <v>0</v>
      </c>
      <c r="AC75" s="284">
        <f>'Химия-9 2019 расклад'!O76</f>
        <v>0</v>
      </c>
      <c r="AD75" s="284">
        <f>'Химия-9 2020 расклад'!O76</f>
        <v>17.36</v>
      </c>
      <c r="AE75" s="285"/>
      <c r="AF75" s="470">
        <f>'Химия-9 2022 расклад'!O75</f>
        <v>0</v>
      </c>
      <c r="AG75" s="408">
        <f>'Химия-9 2023 расклад'!O75</f>
        <v>0</v>
      </c>
    </row>
    <row r="76" spans="1:33" s="1" customFormat="1" ht="15" customHeight="1" x14ac:dyDescent="0.25">
      <c r="A76" s="11">
        <v>9</v>
      </c>
      <c r="B76" s="48">
        <v>50620</v>
      </c>
      <c r="C76" s="281" t="s">
        <v>62</v>
      </c>
      <c r="D76" s="282">
        <f>'Химия-9 2018 расклад'!K77</f>
        <v>1</v>
      </c>
      <c r="E76" s="283">
        <f>'Химия-9 2019 расклад'!K77</f>
        <v>4</v>
      </c>
      <c r="F76" s="283" t="s">
        <v>138</v>
      </c>
      <c r="G76" s="283"/>
      <c r="H76" s="390">
        <f>'Химия-9 2022 расклад'!K76</f>
        <v>4</v>
      </c>
      <c r="I76" s="457">
        <f>'Химия-9 2023 расклад'!K76</f>
        <v>7</v>
      </c>
      <c r="J76" s="282">
        <f>'Химия-9 2018 расклад'!L77</f>
        <v>1</v>
      </c>
      <c r="K76" s="283">
        <f>'Химия-9 2019 расклад'!L77</f>
        <v>1</v>
      </c>
      <c r="L76" s="283" t="s">
        <v>138</v>
      </c>
      <c r="M76" s="283"/>
      <c r="N76" s="390">
        <f>'Химия-9 2022 расклад'!L76</f>
        <v>1</v>
      </c>
      <c r="O76" s="457">
        <f>'Химия-9 2023 расклад'!L76</f>
        <v>4</v>
      </c>
      <c r="P76" s="400">
        <f>'Химия-9 2018 расклад'!M77</f>
        <v>100</v>
      </c>
      <c r="Q76" s="284">
        <f>'Химия-9 2019 расклад'!M77</f>
        <v>25</v>
      </c>
      <c r="R76" s="284" t="s">
        <v>138</v>
      </c>
      <c r="S76" s="284"/>
      <c r="T76" s="394">
        <f>'Химия-9 2022 расклад'!M76</f>
        <v>25</v>
      </c>
      <c r="U76" s="462">
        <f>'Химия-9 2023 расклад'!M76</f>
        <v>57.142857142857146</v>
      </c>
      <c r="V76" s="282">
        <f>'Химия-9 2018 расклад'!N77</f>
        <v>0</v>
      </c>
      <c r="W76" s="283">
        <f>'Химия-9 2019 расклад'!N77</f>
        <v>1</v>
      </c>
      <c r="X76" s="283" t="s">
        <v>138</v>
      </c>
      <c r="Y76" s="283"/>
      <c r="Z76" s="390">
        <f>'Химия-9 2022 расклад'!N76</f>
        <v>0</v>
      </c>
      <c r="AA76" s="457">
        <f>'Химия-9 2023 расклад'!N76</f>
        <v>0</v>
      </c>
      <c r="AB76" s="400">
        <f>'Химия-9 2018 расклад'!O77</f>
        <v>0</v>
      </c>
      <c r="AC76" s="284">
        <f>'Химия-9 2019 расклад'!O77</f>
        <v>25</v>
      </c>
      <c r="AD76" s="284" t="s">
        <v>138</v>
      </c>
      <c r="AE76" s="285"/>
      <c r="AF76" s="470">
        <f>'Химия-9 2022 расклад'!O76</f>
        <v>0</v>
      </c>
      <c r="AG76" s="408">
        <f>'Химия-9 2023 расклад'!O76</f>
        <v>0</v>
      </c>
    </row>
    <row r="77" spans="1:33" s="1" customFormat="1" ht="15" customHeight="1" x14ac:dyDescent="0.25">
      <c r="A77" s="11">
        <v>10</v>
      </c>
      <c r="B77" s="48">
        <v>50760</v>
      </c>
      <c r="C77" s="281" t="s">
        <v>63</v>
      </c>
      <c r="D77" s="282">
        <f>'Химия-9 2018 расклад'!K78</f>
        <v>6</v>
      </c>
      <c r="E77" s="283">
        <f>'Химия-9 2019 расклад'!K78</f>
        <v>4</v>
      </c>
      <c r="F77" s="283" t="s">
        <v>138</v>
      </c>
      <c r="G77" s="283"/>
      <c r="H77" s="390">
        <f>'Химия-9 2022 расклад'!K77</f>
        <v>7</v>
      </c>
      <c r="I77" s="457">
        <f>'Химия-9 2023 расклад'!K77</f>
        <v>6</v>
      </c>
      <c r="J77" s="282">
        <f>'Химия-9 2018 расклад'!L78</f>
        <v>4.9998000000000005</v>
      </c>
      <c r="K77" s="283">
        <f>'Химия-9 2019 расклад'!L78</f>
        <v>3</v>
      </c>
      <c r="L77" s="283" t="s">
        <v>138</v>
      </c>
      <c r="M77" s="283"/>
      <c r="N77" s="390">
        <f>'Химия-9 2022 расклад'!L77</f>
        <v>3</v>
      </c>
      <c r="O77" s="457">
        <f>'Химия-9 2023 расклад'!L77</f>
        <v>4</v>
      </c>
      <c r="P77" s="400">
        <f>'Химия-9 2018 расклад'!M78</f>
        <v>83.33</v>
      </c>
      <c r="Q77" s="284">
        <f>'Химия-9 2019 расклад'!M78</f>
        <v>75</v>
      </c>
      <c r="R77" s="284" t="s">
        <v>138</v>
      </c>
      <c r="S77" s="284"/>
      <c r="T77" s="394">
        <f>'Химия-9 2022 расклад'!M77</f>
        <v>42.857142857142861</v>
      </c>
      <c r="U77" s="462">
        <f>'Химия-9 2023 расклад'!M77</f>
        <v>66.666666666666671</v>
      </c>
      <c r="V77" s="282">
        <f>'Химия-9 2018 расклад'!N78</f>
        <v>0</v>
      </c>
      <c r="W77" s="283">
        <f>'Химия-9 2019 расклад'!N78</f>
        <v>0</v>
      </c>
      <c r="X77" s="283" t="s">
        <v>138</v>
      </c>
      <c r="Y77" s="283"/>
      <c r="Z77" s="390">
        <f>'Химия-9 2022 расклад'!N77</f>
        <v>0</v>
      </c>
      <c r="AA77" s="457">
        <f>'Химия-9 2023 расклад'!N77</f>
        <v>0</v>
      </c>
      <c r="AB77" s="400">
        <f>'Химия-9 2018 расклад'!O78</f>
        <v>0</v>
      </c>
      <c r="AC77" s="284">
        <f>'Химия-9 2019 расклад'!O78</f>
        <v>0</v>
      </c>
      <c r="AD77" s="284" t="s">
        <v>138</v>
      </c>
      <c r="AE77" s="285"/>
      <c r="AF77" s="470">
        <f>'Химия-9 2022 расклад'!O77</f>
        <v>0</v>
      </c>
      <c r="AG77" s="408">
        <f>'Химия-9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281" t="s">
        <v>64</v>
      </c>
      <c r="D78" s="282" t="s">
        <v>138</v>
      </c>
      <c r="E78" s="283">
        <f>'Химия-9 2019 расклад'!K79</f>
        <v>1</v>
      </c>
      <c r="F78" s="283" t="s">
        <v>138</v>
      </c>
      <c r="G78" s="283"/>
      <c r="H78" s="390"/>
      <c r="I78" s="457">
        <f>'Химия-9 2023 расклад'!K78</f>
        <v>2</v>
      </c>
      <c r="J78" s="282" t="s">
        <v>138</v>
      </c>
      <c r="K78" s="283">
        <f>'Химия-9 2019 расклад'!L79</f>
        <v>0</v>
      </c>
      <c r="L78" s="283" t="s">
        <v>138</v>
      </c>
      <c r="M78" s="283"/>
      <c r="N78" s="390"/>
      <c r="O78" s="457">
        <f>'Химия-9 2023 расклад'!L78</f>
        <v>1</v>
      </c>
      <c r="P78" s="400" t="s">
        <v>138</v>
      </c>
      <c r="Q78" s="284">
        <f>'Химия-9 2019 расклад'!M79</f>
        <v>0</v>
      </c>
      <c r="R78" s="284" t="s">
        <v>138</v>
      </c>
      <c r="S78" s="284"/>
      <c r="T78" s="394"/>
      <c r="U78" s="462">
        <f>'Химия-9 2023 расклад'!M78</f>
        <v>50</v>
      </c>
      <c r="V78" s="282" t="s">
        <v>138</v>
      </c>
      <c r="W78" s="283">
        <f>'Химия-9 2019 расклад'!N79</f>
        <v>0</v>
      </c>
      <c r="X78" s="283" t="s">
        <v>138</v>
      </c>
      <c r="Y78" s="283"/>
      <c r="Z78" s="390"/>
      <c r="AA78" s="457">
        <f>'Химия-9 2023 расклад'!N78</f>
        <v>0</v>
      </c>
      <c r="AB78" s="400" t="s">
        <v>138</v>
      </c>
      <c r="AC78" s="284">
        <f>'Химия-9 2019 расклад'!O79</f>
        <v>0</v>
      </c>
      <c r="AD78" s="284" t="s">
        <v>138</v>
      </c>
      <c r="AE78" s="285"/>
      <c r="AF78" s="470"/>
      <c r="AG78" s="408">
        <f>'Химия-9 2023 расклад'!O78</f>
        <v>0</v>
      </c>
    </row>
    <row r="79" spans="1:33" s="1" customFormat="1" ht="15" customHeight="1" x14ac:dyDescent="0.25">
      <c r="A79" s="11">
        <v>12</v>
      </c>
      <c r="B79" s="48">
        <v>50930</v>
      </c>
      <c r="C79" s="281" t="s">
        <v>65</v>
      </c>
      <c r="D79" s="282">
        <f>'Химия-9 2018 расклад'!K80</f>
        <v>11</v>
      </c>
      <c r="E79" s="283">
        <f>'Химия-9 2019 расклад'!K80</f>
        <v>15</v>
      </c>
      <c r="F79" s="283" t="s">
        <v>138</v>
      </c>
      <c r="G79" s="283"/>
      <c r="H79" s="390"/>
      <c r="I79" s="457">
        <f>'Химия-9 2023 расклад'!K79</f>
        <v>2</v>
      </c>
      <c r="J79" s="282">
        <f>'Химия-9 2018 расклад'!L80</f>
        <v>10.0001</v>
      </c>
      <c r="K79" s="283">
        <f>'Химия-9 2019 расклад'!L80</f>
        <v>9</v>
      </c>
      <c r="L79" s="283" t="s">
        <v>138</v>
      </c>
      <c r="M79" s="283"/>
      <c r="N79" s="390"/>
      <c r="O79" s="457">
        <f>'Химия-9 2023 расклад'!L79</f>
        <v>2</v>
      </c>
      <c r="P79" s="466">
        <f>'Химия-9 2018 расклад'!M80</f>
        <v>90.91</v>
      </c>
      <c r="Q79" s="284">
        <f>'Химия-9 2019 расклад'!M80</f>
        <v>60</v>
      </c>
      <c r="R79" s="284" t="s">
        <v>138</v>
      </c>
      <c r="S79" s="284"/>
      <c r="T79" s="394"/>
      <c r="U79" s="462">
        <f>'Химия-9 2023 расклад'!M79</f>
        <v>100</v>
      </c>
      <c r="V79" s="282">
        <f>'Химия-9 2018 расклад'!N80</f>
        <v>0.9998999999999999</v>
      </c>
      <c r="W79" s="283">
        <f>'Химия-9 2019 расклад'!N80</f>
        <v>0</v>
      </c>
      <c r="X79" s="283" t="s">
        <v>138</v>
      </c>
      <c r="Y79" s="283"/>
      <c r="Z79" s="390"/>
      <c r="AA79" s="457">
        <f>'Химия-9 2023 расклад'!N79</f>
        <v>0</v>
      </c>
      <c r="AB79" s="400">
        <f>'Химия-9 2018 расклад'!O80</f>
        <v>9.09</v>
      </c>
      <c r="AC79" s="284">
        <f>'Химия-9 2019 расклад'!O80</f>
        <v>0</v>
      </c>
      <c r="AD79" s="284" t="s">
        <v>138</v>
      </c>
      <c r="AE79" s="285"/>
      <c r="AF79" s="470"/>
      <c r="AG79" s="408">
        <f>'Химия-9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286" t="s">
        <v>66</v>
      </c>
      <c r="D80" s="282">
        <f>'Химия-9 2018 расклад'!K81</f>
        <v>7</v>
      </c>
      <c r="E80" s="283">
        <f>'Химия-9 2019 расклад'!K81</f>
        <v>7</v>
      </c>
      <c r="F80" s="283" t="s">
        <v>138</v>
      </c>
      <c r="G80" s="283"/>
      <c r="H80" s="390">
        <f>'Химия-9 2022 расклад'!K80</f>
        <v>4</v>
      </c>
      <c r="I80" s="457">
        <f>'Химия-9 2023 расклад'!K80</f>
        <v>7</v>
      </c>
      <c r="J80" s="282">
        <f>'Химия-9 2018 расклад'!L81</f>
        <v>5.0001000000000007</v>
      </c>
      <c r="K80" s="283">
        <f>'Химия-9 2019 расклад'!L81</f>
        <v>3.0002</v>
      </c>
      <c r="L80" s="283" t="s">
        <v>138</v>
      </c>
      <c r="M80" s="283"/>
      <c r="N80" s="390">
        <f>'Химия-9 2022 расклад'!L80</f>
        <v>2</v>
      </c>
      <c r="O80" s="457">
        <f>'Химия-9 2023 расклад'!L80</f>
        <v>6</v>
      </c>
      <c r="P80" s="400">
        <f>'Химия-9 2018 расклад'!M81</f>
        <v>71.430000000000007</v>
      </c>
      <c r="Q80" s="284">
        <f>'Химия-9 2019 расклад'!M81</f>
        <v>42.86</v>
      </c>
      <c r="R80" s="284" t="s">
        <v>138</v>
      </c>
      <c r="S80" s="284"/>
      <c r="T80" s="394">
        <f>'Химия-9 2022 расклад'!M80</f>
        <v>50</v>
      </c>
      <c r="U80" s="462">
        <f>'Химия-9 2023 расклад'!M80</f>
        <v>85.714285714285708</v>
      </c>
      <c r="V80" s="282">
        <f>'Химия-9 2018 расклад'!N81</f>
        <v>0</v>
      </c>
      <c r="W80" s="283">
        <f>'Химия-9 2019 расклад'!N81</f>
        <v>0</v>
      </c>
      <c r="X80" s="283" t="s">
        <v>138</v>
      </c>
      <c r="Y80" s="283"/>
      <c r="Z80" s="390">
        <f>'Химия-9 2022 расклад'!N80</f>
        <v>0</v>
      </c>
      <c r="AA80" s="457">
        <f>'Химия-9 2023 расклад'!N80</f>
        <v>0</v>
      </c>
      <c r="AB80" s="400">
        <f>'Химия-9 2018 расклад'!O81</f>
        <v>0</v>
      </c>
      <c r="AC80" s="284">
        <f>'Химия-9 2019 расклад'!O81</f>
        <v>0</v>
      </c>
      <c r="AD80" s="284" t="s">
        <v>138</v>
      </c>
      <c r="AE80" s="285"/>
      <c r="AF80" s="470">
        <f>'Химия-9 2022 расклад'!O80</f>
        <v>0</v>
      </c>
      <c r="AG80" s="408">
        <f>'Химия-9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86" t="s">
        <v>140</v>
      </c>
      <c r="D81" s="288" t="s">
        <v>138</v>
      </c>
      <c r="E81" s="289" t="s">
        <v>138</v>
      </c>
      <c r="F81" s="289" t="s">
        <v>138</v>
      </c>
      <c r="G81" s="399"/>
      <c r="H81" s="391">
        <f>'Химия-9 2022 расклад'!K81</f>
        <v>14</v>
      </c>
      <c r="I81" s="458">
        <f>'Химия-9 2023 расклад'!K81</f>
        <v>9</v>
      </c>
      <c r="J81" s="288" t="s">
        <v>138</v>
      </c>
      <c r="K81" s="399" t="s">
        <v>138</v>
      </c>
      <c r="L81" s="399" t="s">
        <v>138</v>
      </c>
      <c r="M81" s="399"/>
      <c r="N81" s="391">
        <f>'Химия-9 2022 расклад'!L81</f>
        <v>11</v>
      </c>
      <c r="O81" s="458">
        <f>'Химия-9 2023 расклад'!L81</f>
        <v>8</v>
      </c>
      <c r="P81" s="401" t="s">
        <v>138</v>
      </c>
      <c r="Q81" s="398" t="s">
        <v>138</v>
      </c>
      <c r="R81" s="398" t="s">
        <v>138</v>
      </c>
      <c r="S81" s="398"/>
      <c r="T81" s="395">
        <f>'Химия-9 2022 расклад'!M81</f>
        <v>78.571428571428569</v>
      </c>
      <c r="U81" s="463">
        <f>'Химия-9 2023 расклад'!M81</f>
        <v>88.888888888888886</v>
      </c>
      <c r="V81" s="288" t="s">
        <v>138</v>
      </c>
      <c r="W81" s="399" t="s">
        <v>138</v>
      </c>
      <c r="X81" s="399" t="s">
        <v>138</v>
      </c>
      <c r="Y81" s="399"/>
      <c r="Z81" s="391">
        <f>'Химия-9 2022 расклад'!N81</f>
        <v>0</v>
      </c>
      <c r="AA81" s="458">
        <f>'Химия-9 2023 расклад'!N81</f>
        <v>0</v>
      </c>
      <c r="AB81" s="401" t="s">
        <v>138</v>
      </c>
      <c r="AC81" s="398" t="s">
        <v>138</v>
      </c>
      <c r="AD81" s="398" t="s">
        <v>138</v>
      </c>
      <c r="AE81" s="290"/>
      <c r="AF81" s="471">
        <f>'Химия-9 2022 расклад'!O81</f>
        <v>0</v>
      </c>
      <c r="AG81" s="409">
        <f>'Химия-9 2023 расклад'!O81</f>
        <v>0</v>
      </c>
    </row>
    <row r="82" spans="1:33" s="1" customFormat="1" ht="15" customHeight="1" thickBot="1" x14ac:dyDescent="0.3">
      <c r="A82" s="35"/>
      <c r="B82" s="51"/>
      <c r="C82" s="291" t="s">
        <v>106</v>
      </c>
      <c r="D82" s="419">
        <f>'Химия-9 2018 расклад'!K83</f>
        <v>408</v>
      </c>
      <c r="E82" s="420">
        <f>'Химия-9 2019 расклад'!K83</f>
        <v>412</v>
      </c>
      <c r="F82" s="420">
        <f>'Химия-9 2020 расклад'!K83</f>
        <v>861</v>
      </c>
      <c r="G82" s="420">
        <f>'Химия-9 2021 расклад'!K83</f>
        <v>0</v>
      </c>
      <c r="H82" s="421">
        <f>'Химия-9 2022 расклад'!K82</f>
        <v>348</v>
      </c>
      <c r="I82" s="455">
        <f>'Химия-9 2023 расклад'!K82</f>
        <v>349</v>
      </c>
      <c r="J82" s="419">
        <f>'Химия-9 2018 расклад'!L83</f>
        <v>314.9969000000001</v>
      </c>
      <c r="K82" s="420">
        <f>'Химия-9 2019 расклад'!L83</f>
        <v>311.00560000000002</v>
      </c>
      <c r="L82" s="420">
        <f>'Химия-9 2020 расклад'!L83</f>
        <v>577.01740000000007</v>
      </c>
      <c r="M82" s="420">
        <f>'Химия-9 2021 расклад'!L83</f>
        <v>0</v>
      </c>
      <c r="N82" s="421">
        <f>'Химия-9 2022 расклад'!L82</f>
        <v>237</v>
      </c>
      <c r="O82" s="455">
        <f>'Химия-9 2023 расклад'!L82</f>
        <v>285</v>
      </c>
      <c r="P82" s="424">
        <f>'Химия-9 2018 расклад'!M83</f>
        <v>74.861428571428576</v>
      </c>
      <c r="Q82" s="422">
        <f>'Химия-9 2019 расклад'!M83</f>
        <v>77.060714285714283</v>
      </c>
      <c r="R82" s="422">
        <f>'Химия-9 2020 расклад'!M83</f>
        <v>66.124880952380948</v>
      </c>
      <c r="S82" s="422">
        <f>'Химия-9 2021 расклад'!M83</f>
        <v>0</v>
      </c>
      <c r="T82" s="423">
        <f>'Химия-9 2022 расклад'!M82</f>
        <v>66.481069393569385</v>
      </c>
      <c r="U82" s="461">
        <f>'Химия-9 2023 расклад'!M82</f>
        <v>81.661891117478504</v>
      </c>
      <c r="V82" s="419">
        <f>'Химия-9 2018 расклад'!N83</f>
        <v>7.0023</v>
      </c>
      <c r="W82" s="420">
        <f>'Химия-9 2019 расклад'!N83</f>
        <v>1</v>
      </c>
      <c r="X82" s="420">
        <f>'Химия-9 2020 расклад'!N83</f>
        <v>60.991499999999988</v>
      </c>
      <c r="Y82" s="420">
        <f>'Химия-9 2021 расклад'!N83</f>
        <v>0</v>
      </c>
      <c r="Z82" s="421">
        <f>'Химия-9 2022 расклад'!N82</f>
        <v>9</v>
      </c>
      <c r="AA82" s="455">
        <f>'Химия-9 2023 расклад'!N82</f>
        <v>1</v>
      </c>
      <c r="AB82" s="424">
        <f>'Химия-9 2018 расклад'!O83</f>
        <v>1.429642857142857</v>
      </c>
      <c r="AC82" s="422">
        <f>'Химия-9 2019 расклад'!O83</f>
        <v>0.8928571428571429</v>
      </c>
      <c r="AD82" s="422">
        <f>'Химия-9 2020 расклад'!O83</f>
        <v>10.132727272727273</v>
      </c>
      <c r="AE82" s="425">
        <f>'Химия-9 2021 расклад'!O83</f>
        <v>0</v>
      </c>
      <c r="AF82" s="468">
        <f>'Химия-9 2022 расклад'!O82</f>
        <v>2.8825456950456951</v>
      </c>
      <c r="AG82" s="426">
        <f>'Химия-9 2023 расклад'!O82</f>
        <v>0.28653295128939826</v>
      </c>
    </row>
    <row r="83" spans="1:33" s="1" customFormat="1" ht="15" customHeight="1" x14ac:dyDescent="0.25">
      <c r="A83" s="59">
        <v>1</v>
      </c>
      <c r="B83" s="53">
        <v>60010</v>
      </c>
      <c r="C83" s="281" t="s">
        <v>68</v>
      </c>
      <c r="D83" s="277">
        <f>'Химия-9 2018 расклад'!K84</f>
        <v>5</v>
      </c>
      <c r="E83" s="278">
        <f>'Химия-9 2019 расклад'!K84</f>
        <v>4</v>
      </c>
      <c r="F83" s="278">
        <f>'Химия-9 2020 расклад'!K84</f>
        <v>71</v>
      </c>
      <c r="G83" s="278"/>
      <c r="H83" s="392">
        <f>'Химия-9 2022 расклад'!K83</f>
        <v>3</v>
      </c>
      <c r="I83" s="456">
        <f>'Химия-9 2023 расклад'!K83</f>
        <v>3</v>
      </c>
      <c r="J83" s="277">
        <f>'Химия-9 2018 расклад'!L84</f>
        <v>5</v>
      </c>
      <c r="K83" s="278">
        <f>'Химия-9 2019 расклад'!L84</f>
        <v>4</v>
      </c>
      <c r="L83" s="278">
        <f>'Химия-9 2020 расклад'!L84</f>
        <v>37.999199999999995</v>
      </c>
      <c r="M83" s="278"/>
      <c r="N83" s="392">
        <f>'Химия-9 2022 расклад'!L83</f>
        <v>3</v>
      </c>
      <c r="O83" s="456">
        <f>'Химия-9 2023 расклад'!L83</f>
        <v>3</v>
      </c>
      <c r="P83" s="402">
        <f>'Химия-9 2018 расклад'!M84</f>
        <v>100</v>
      </c>
      <c r="Q83" s="279">
        <f>'Химия-9 2019 расклад'!M84</f>
        <v>100</v>
      </c>
      <c r="R83" s="279">
        <f>'Химия-9 2020 расклад'!M84</f>
        <v>53.519999999999996</v>
      </c>
      <c r="S83" s="279"/>
      <c r="T83" s="396">
        <f>'Химия-9 2022 расклад'!M83</f>
        <v>100</v>
      </c>
      <c r="U83" s="464">
        <f>'Химия-9 2023 расклад'!M83</f>
        <v>100</v>
      </c>
      <c r="V83" s="277">
        <f>'Химия-9 2018 расклад'!N84</f>
        <v>0</v>
      </c>
      <c r="W83" s="278">
        <f>'Химия-9 2019 расклад'!N84</f>
        <v>0</v>
      </c>
      <c r="X83" s="278">
        <f>'Химия-9 2020 расклад'!N84</f>
        <v>3.9973000000000001</v>
      </c>
      <c r="Y83" s="278"/>
      <c r="Z83" s="392">
        <f>'Химия-9 2022 расклад'!N83</f>
        <v>0</v>
      </c>
      <c r="AA83" s="456">
        <f>'Химия-9 2023 расклад'!N83</f>
        <v>0</v>
      </c>
      <c r="AB83" s="402">
        <f>'Химия-9 2018 расклад'!O84</f>
        <v>0</v>
      </c>
      <c r="AC83" s="279">
        <f>'Химия-9 2019 расклад'!O84</f>
        <v>0</v>
      </c>
      <c r="AD83" s="279">
        <f>'Химия-9 2020 расклад'!O84</f>
        <v>5.63</v>
      </c>
      <c r="AE83" s="280"/>
      <c r="AF83" s="469">
        <f>'Химия-9 2022 расклад'!O83</f>
        <v>0</v>
      </c>
      <c r="AG83" s="407">
        <f>'Химия-9 2023 расклад'!O83</f>
        <v>0</v>
      </c>
    </row>
    <row r="84" spans="1:33" s="1" customFormat="1" ht="15" customHeight="1" x14ac:dyDescent="0.25">
      <c r="A84" s="23">
        <v>2</v>
      </c>
      <c r="B84" s="48">
        <v>60020</v>
      </c>
      <c r="C84" s="281" t="s">
        <v>69</v>
      </c>
      <c r="D84" s="282">
        <f>'Химия-9 2018 расклад'!K85</f>
        <v>6</v>
      </c>
      <c r="E84" s="283">
        <f>'Химия-9 2019 расклад'!K85</f>
        <v>5</v>
      </c>
      <c r="F84" s="283" t="s">
        <v>138</v>
      </c>
      <c r="G84" s="283"/>
      <c r="H84" s="390">
        <f>'Химия-9 2022 расклад'!K84</f>
        <v>2</v>
      </c>
      <c r="I84" s="457">
        <f>'Химия-9 2023 расклад'!K84</f>
        <v>2</v>
      </c>
      <c r="J84" s="282">
        <f>'Химия-9 2018 расклад'!L85</f>
        <v>3</v>
      </c>
      <c r="K84" s="283">
        <f>'Химия-9 2019 расклад'!L85</f>
        <v>2</v>
      </c>
      <c r="L84" s="283" t="s">
        <v>138</v>
      </c>
      <c r="M84" s="283"/>
      <c r="N84" s="390">
        <f>'Химия-9 2022 расклад'!L84</f>
        <v>1</v>
      </c>
      <c r="O84" s="457">
        <f>'Химия-9 2023 расклад'!L84</f>
        <v>1</v>
      </c>
      <c r="P84" s="400">
        <f>'Химия-9 2018 расклад'!M85</f>
        <v>50</v>
      </c>
      <c r="Q84" s="284">
        <f>'Химия-9 2019 расклад'!M85</f>
        <v>40</v>
      </c>
      <c r="R84" s="284" t="s">
        <v>138</v>
      </c>
      <c r="S84" s="284"/>
      <c r="T84" s="394">
        <f>'Химия-9 2022 расклад'!M84</f>
        <v>50</v>
      </c>
      <c r="U84" s="462">
        <f>'Химия-9 2023 расклад'!M84</f>
        <v>50</v>
      </c>
      <c r="V84" s="282">
        <f>'Химия-9 2018 расклад'!N85</f>
        <v>0</v>
      </c>
      <c r="W84" s="283">
        <f>'Химия-9 2019 расклад'!N85</f>
        <v>0</v>
      </c>
      <c r="X84" s="283" t="s">
        <v>138</v>
      </c>
      <c r="Y84" s="283"/>
      <c r="Z84" s="390">
        <f>'Химия-9 2022 расклад'!N84</f>
        <v>0</v>
      </c>
      <c r="AA84" s="457">
        <f>'Химия-9 2023 расклад'!N84</f>
        <v>0</v>
      </c>
      <c r="AB84" s="400">
        <f>'Химия-9 2018 расклад'!O85</f>
        <v>0</v>
      </c>
      <c r="AC84" s="284">
        <f>'Химия-9 2019 расклад'!O85</f>
        <v>0</v>
      </c>
      <c r="AD84" s="284" t="s">
        <v>138</v>
      </c>
      <c r="AE84" s="285"/>
      <c r="AF84" s="470">
        <f>'Химия-9 2022 расклад'!O84</f>
        <v>0</v>
      </c>
      <c r="AG84" s="408">
        <f>'Химия-9 2023 расклад'!O84</f>
        <v>0</v>
      </c>
    </row>
    <row r="85" spans="1:33" s="1" customFormat="1" ht="15" customHeight="1" x14ac:dyDescent="0.25">
      <c r="A85" s="23">
        <v>3</v>
      </c>
      <c r="B85" s="48">
        <v>60050</v>
      </c>
      <c r="C85" s="281" t="s">
        <v>70</v>
      </c>
      <c r="D85" s="282">
        <f>'Химия-9 2018 расклад'!K86</f>
        <v>12</v>
      </c>
      <c r="E85" s="283">
        <f>'Химия-9 2019 расклад'!K86</f>
        <v>12</v>
      </c>
      <c r="F85" s="283" t="s">
        <v>138</v>
      </c>
      <c r="G85" s="283"/>
      <c r="H85" s="390">
        <f>'Химия-9 2022 расклад'!K85</f>
        <v>5</v>
      </c>
      <c r="I85" s="457">
        <f>'Химия-9 2023 расклад'!K85</f>
        <v>6</v>
      </c>
      <c r="J85" s="282">
        <f>'Химия-9 2018 расклад'!L86</f>
        <v>9.9996000000000009</v>
      </c>
      <c r="K85" s="283">
        <f>'Химия-9 2019 расклад'!L86</f>
        <v>11.000399999999999</v>
      </c>
      <c r="L85" s="283" t="s">
        <v>138</v>
      </c>
      <c r="M85" s="283"/>
      <c r="N85" s="390">
        <f>'Химия-9 2022 расклад'!L85</f>
        <v>4</v>
      </c>
      <c r="O85" s="457">
        <f>'Химия-9 2023 расклад'!L85</f>
        <v>6</v>
      </c>
      <c r="P85" s="400">
        <f>'Химия-9 2018 расклад'!M86</f>
        <v>83.33</v>
      </c>
      <c r="Q85" s="284">
        <f>'Химия-9 2019 расклад'!M86</f>
        <v>91.67</v>
      </c>
      <c r="R85" s="284" t="s">
        <v>138</v>
      </c>
      <c r="S85" s="284"/>
      <c r="T85" s="394">
        <f>'Химия-9 2022 расклад'!M85</f>
        <v>80</v>
      </c>
      <c r="U85" s="462">
        <f>'Химия-9 2023 расклад'!M85</f>
        <v>100</v>
      </c>
      <c r="V85" s="282">
        <f>'Химия-9 2018 расклад'!N86</f>
        <v>0</v>
      </c>
      <c r="W85" s="283">
        <f>'Химия-9 2019 расклад'!N86</f>
        <v>0</v>
      </c>
      <c r="X85" s="283" t="s">
        <v>138</v>
      </c>
      <c r="Y85" s="283"/>
      <c r="Z85" s="390">
        <f>'Химия-9 2022 расклад'!N85</f>
        <v>0</v>
      </c>
      <c r="AA85" s="457">
        <f>'Химия-9 2023 расклад'!N85</f>
        <v>0</v>
      </c>
      <c r="AB85" s="400">
        <f>'Химия-9 2018 расклад'!O86</f>
        <v>0</v>
      </c>
      <c r="AC85" s="284">
        <f>'Химия-9 2019 расклад'!O86</f>
        <v>0</v>
      </c>
      <c r="AD85" s="284" t="s">
        <v>138</v>
      </c>
      <c r="AE85" s="285"/>
      <c r="AF85" s="470">
        <f>'Химия-9 2022 расклад'!O85</f>
        <v>0</v>
      </c>
      <c r="AG85" s="408">
        <f>'Химия-9 2023 расклад'!O85</f>
        <v>0</v>
      </c>
    </row>
    <row r="86" spans="1:33" s="1" customFormat="1" ht="15" customHeight="1" x14ac:dyDescent="0.25">
      <c r="A86" s="23">
        <v>4</v>
      </c>
      <c r="B86" s="48">
        <v>60070</v>
      </c>
      <c r="C86" s="281" t="s">
        <v>71</v>
      </c>
      <c r="D86" s="282">
        <f>'Химия-9 2018 расклад'!K87</f>
        <v>8</v>
      </c>
      <c r="E86" s="283">
        <f>'Химия-9 2019 расклад'!K87</f>
        <v>10</v>
      </c>
      <c r="F86" s="283" t="s">
        <v>138</v>
      </c>
      <c r="G86" s="283"/>
      <c r="H86" s="390">
        <f>'Химия-9 2022 расклад'!K86</f>
        <v>13</v>
      </c>
      <c r="I86" s="457">
        <f>'Химия-9 2023 расклад'!K86</f>
        <v>11</v>
      </c>
      <c r="J86" s="282">
        <f>'Химия-9 2018 расклад'!L87</f>
        <v>8</v>
      </c>
      <c r="K86" s="283">
        <f>'Химия-9 2019 расклад'!L87</f>
        <v>10</v>
      </c>
      <c r="L86" s="283" t="s">
        <v>138</v>
      </c>
      <c r="M86" s="283"/>
      <c r="N86" s="390">
        <f>'Химия-9 2022 расклад'!L86</f>
        <v>9</v>
      </c>
      <c r="O86" s="457">
        <f>'Химия-9 2023 расклад'!L86</f>
        <v>8</v>
      </c>
      <c r="P86" s="400">
        <f>'Химия-9 2018 расклад'!M87</f>
        <v>100</v>
      </c>
      <c r="Q86" s="284">
        <f>'Химия-9 2019 расклад'!M87</f>
        <v>100</v>
      </c>
      <c r="R86" s="284" t="s">
        <v>138</v>
      </c>
      <c r="S86" s="284"/>
      <c r="T86" s="394">
        <f>'Химия-9 2022 расклад'!M86</f>
        <v>69.230769230769226</v>
      </c>
      <c r="U86" s="462">
        <f>'Химия-9 2023 расклад'!M86</f>
        <v>72.727272727272734</v>
      </c>
      <c r="V86" s="282">
        <f>'Химия-9 2018 расклад'!N87</f>
        <v>0</v>
      </c>
      <c r="W86" s="283">
        <f>'Химия-9 2019 расклад'!N87</f>
        <v>0</v>
      </c>
      <c r="X86" s="283" t="s">
        <v>138</v>
      </c>
      <c r="Y86" s="283"/>
      <c r="Z86" s="390">
        <f>'Химия-9 2022 расклад'!N86</f>
        <v>0</v>
      </c>
      <c r="AA86" s="457">
        <f>'Химия-9 2023 расклад'!N86</f>
        <v>0</v>
      </c>
      <c r="AB86" s="400">
        <f>'Химия-9 2018 расклад'!O87</f>
        <v>0</v>
      </c>
      <c r="AC86" s="284">
        <f>'Химия-9 2019 расклад'!O87</f>
        <v>0</v>
      </c>
      <c r="AD86" s="284" t="s">
        <v>138</v>
      </c>
      <c r="AE86" s="285"/>
      <c r="AF86" s="470">
        <f>'Химия-9 2022 расклад'!O86</f>
        <v>0</v>
      </c>
      <c r="AG86" s="408">
        <f>'Химия-9 2023 расклад'!O86</f>
        <v>0</v>
      </c>
    </row>
    <row r="87" spans="1:33" s="1" customFormat="1" ht="15" customHeight="1" x14ac:dyDescent="0.25">
      <c r="A87" s="23">
        <v>5</v>
      </c>
      <c r="B87" s="48">
        <v>60180</v>
      </c>
      <c r="C87" s="281" t="s">
        <v>72</v>
      </c>
      <c r="D87" s="282">
        <f>'Химия-9 2018 расклад'!K88</f>
        <v>21</v>
      </c>
      <c r="E87" s="283">
        <f>'Химия-9 2019 расклад'!K88</f>
        <v>32</v>
      </c>
      <c r="F87" s="283" t="s">
        <v>138</v>
      </c>
      <c r="G87" s="283"/>
      <c r="H87" s="390">
        <f>'Химия-9 2022 расклад'!K87</f>
        <v>8</v>
      </c>
      <c r="I87" s="457">
        <f>'Химия-9 2023 расклад'!K87</f>
        <v>31</v>
      </c>
      <c r="J87" s="282">
        <f>'Химия-9 2018 расклад'!L88</f>
        <v>21</v>
      </c>
      <c r="K87" s="283">
        <f>'Химия-9 2019 расклад'!L88</f>
        <v>30.003199999999996</v>
      </c>
      <c r="L87" s="283" t="s">
        <v>138</v>
      </c>
      <c r="M87" s="283"/>
      <c r="N87" s="390">
        <f>'Химия-9 2022 расклад'!L87</f>
        <v>7</v>
      </c>
      <c r="O87" s="457">
        <f>'Химия-9 2023 расклад'!L87</f>
        <v>28</v>
      </c>
      <c r="P87" s="400">
        <f>'Химия-9 2018 расклад'!M88</f>
        <v>100</v>
      </c>
      <c r="Q87" s="284">
        <f>'Химия-9 2019 расклад'!M88</f>
        <v>93.759999999999991</v>
      </c>
      <c r="R87" s="284" t="s">
        <v>138</v>
      </c>
      <c r="S87" s="284"/>
      <c r="T87" s="394">
        <f>'Химия-9 2022 расклад'!M87</f>
        <v>87.5</v>
      </c>
      <c r="U87" s="462">
        <f>'Химия-9 2023 расклад'!M87</f>
        <v>90.322580645161295</v>
      </c>
      <c r="V87" s="282">
        <f>'Химия-9 2018 расклад'!N88</f>
        <v>0</v>
      </c>
      <c r="W87" s="283">
        <f>'Химия-9 2019 расклад'!N88</f>
        <v>0</v>
      </c>
      <c r="X87" s="283" t="s">
        <v>138</v>
      </c>
      <c r="Y87" s="283"/>
      <c r="Z87" s="390">
        <f>'Химия-9 2022 расклад'!N87</f>
        <v>0</v>
      </c>
      <c r="AA87" s="457">
        <f>'Химия-9 2023 расклад'!N87</f>
        <v>0</v>
      </c>
      <c r="AB87" s="400">
        <f>'Химия-9 2018 расклад'!O88</f>
        <v>0</v>
      </c>
      <c r="AC87" s="284">
        <f>'Химия-9 2019 расклад'!O88</f>
        <v>0</v>
      </c>
      <c r="AD87" s="284" t="s">
        <v>138</v>
      </c>
      <c r="AE87" s="285"/>
      <c r="AF87" s="470">
        <f>'Химия-9 2022 расклад'!O87</f>
        <v>0</v>
      </c>
      <c r="AG87" s="408">
        <f>'Химия-9 2023 расклад'!O87</f>
        <v>0</v>
      </c>
    </row>
    <row r="88" spans="1:33" s="1" customFormat="1" ht="15" customHeight="1" x14ac:dyDescent="0.25">
      <c r="A88" s="23">
        <v>6</v>
      </c>
      <c r="B88" s="48">
        <v>60240</v>
      </c>
      <c r="C88" s="281" t="s">
        <v>73</v>
      </c>
      <c r="D88" s="282">
        <f>'Химия-9 2018 расклад'!K89</f>
        <v>16</v>
      </c>
      <c r="E88" s="283">
        <f>'Химия-9 2019 расклад'!K89</f>
        <v>30</v>
      </c>
      <c r="F88" s="283" t="s">
        <v>138</v>
      </c>
      <c r="G88" s="283"/>
      <c r="H88" s="390">
        <f>'Химия-9 2022 расклад'!K88</f>
        <v>26</v>
      </c>
      <c r="I88" s="457">
        <f>'Химия-9 2023 расклад'!K88</f>
        <v>11</v>
      </c>
      <c r="J88" s="282">
        <f>'Химия-9 2018 расклад'!L89</f>
        <v>13</v>
      </c>
      <c r="K88" s="283">
        <f>'Химия-9 2019 расклад'!L89</f>
        <v>23.000999999999998</v>
      </c>
      <c r="L88" s="283" t="s">
        <v>138</v>
      </c>
      <c r="M88" s="283"/>
      <c r="N88" s="390">
        <f>'Химия-9 2022 расклад'!L88</f>
        <v>13.999999999999998</v>
      </c>
      <c r="O88" s="457">
        <f>'Химия-9 2023 расклад'!L88</f>
        <v>10</v>
      </c>
      <c r="P88" s="400">
        <f>'Химия-9 2018 расклад'!M89</f>
        <v>81.25</v>
      </c>
      <c r="Q88" s="284">
        <f>'Химия-9 2019 расклад'!M89</f>
        <v>76.67</v>
      </c>
      <c r="R88" s="284" t="s">
        <v>138</v>
      </c>
      <c r="S88" s="284"/>
      <c r="T88" s="394">
        <f>'Химия-9 2022 расклад'!M88</f>
        <v>53.84615384615384</v>
      </c>
      <c r="U88" s="462">
        <f>'Химия-9 2023 расклад'!M88</f>
        <v>90.909090909090907</v>
      </c>
      <c r="V88" s="282">
        <f>'Химия-9 2018 расклад'!N89</f>
        <v>0</v>
      </c>
      <c r="W88" s="283">
        <f>'Химия-9 2019 расклад'!N89</f>
        <v>0</v>
      </c>
      <c r="X88" s="283" t="s">
        <v>138</v>
      </c>
      <c r="Y88" s="283"/>
      <c r="Z88" s="390">
        <f>'Химия-9 2022 расклад'!N88</f>
        <v>0</v>
      </c>
      <c r="AA88" s="457">
        <f>'Химия-9 2023 расклад'!N88</f>
        <v>0</v>
      </c>
      <c r="AB88" s="400">
        <f>'Химия-9 2018 расклад'!O89</f>
        <v>0</v>
      </c>
      <c r="AC88" s="284">
        <f>'Химия-9 2019 расклад'!O89</f>
        <v>0</v>
      </c>
      <c r="AD88" s="284" t="s">
        <v>138</v>
      </c>
      <c r="AE88" s="285"/>
      <c r="AF88" s="470">
        <f>'Химия-9 2022 расклад'!O88</f>
        <v>0</v>
      </c>
      <c r="AG88" s="408">
        <f>'Химия-9 2023 расклад'!O88</f>
        <v>0</v>
      </c>
    </row>
    <row r="89" spans="1:33" s="1" customFormat="1" ht="15" customHeight="1" x14ac:dyDescent="0.25">
      <c r="A89" s="23">
        <v>7</v>
      </c>
      <c r="B89" s="48">
        <v>60560</v>
      </c>
      <c r="C89" s="281" t="s">
        <v>74</v>
      </c>
      <c r="D89" s="282">
        <f>'Химия-9 2018 расклад'!K90</f>
        <v>9</v>
      </c>
      <c r="E89" s="283">
        <f>'Химия-9 2019 расклад'!K90</f>
        <v>6</v>
      </c>
      <c r="F89" s="283">
        <f>'Химия-9 2020 расклад'!K90</f>
        <v>34</v>
      </c>
      <c r="G89" s="283"/>
      <c r="H89" s="390">
        <f>'Химия-9 2022 расклад'!K89</f>
        <v>3</v>
      </c>
      <c r="I89" s="457">
        <f>'Химия-9 2023 расклад'!K89</f>
        <v>5</v>
      </c>
      <c r="J89" s="282">
        <f>'Химия-9 2018 расклад'!L90</f>
        <v>6.0002999999999993</v>
      </c>
      <c r="K89" s="283">
        <f>'Химия-9 2019 расклад'!L90</f>
        <v>5.0004</v>
      </c>
      <c r="L89" s="283">
        <f>'Химия-9 2020 расклад'!L90</f>
        <v>24.000599999999999</v>
      </c>
      <c r="M89" s="283"/>
      <c r="N89" s="390">
        <f>'Химия-9 2022 расклад'!L89</f>
        <v>2</v>
      </c>
      <c r="O89" s="457">
        <f>'Химия-9 2023 расклад'!L89</f>
        <v>4</v>
      </c>
      <c r="P89" s="400">
        <f>'Химия-9 2018 расклад'!M90</f>
        <v>66.67</v>
      </c>
      <c r="Q89" s="284">
        <f>'Химия-9 2019 расклад'!M90</f>
        <v>83.34</v>
      </c>
      <c r="R89" s="284">
        <f>'Химия-9 2020 расклад'!M90</f>
        <v>70.59</v>
      </c>
      <c r="S89" s="284"/>
      <c r="T89" s="394">
        <f>'Химия-9 2022 расклад'!M89</f>
        <v>66.666666666666671</v>
      </c>
      <c r="U89" s="462">
        <f>'Химия-9 2023 расклад'!M89</f>
        <v>80</v>
      </c>
      <c r="V89" s="282">
        <f>'Химия-9 2018 расклад'!N90</f>
        <v>0</v>
      </c>
      <c r="W89" s="283">
        <f>'Химия-9 2019 расклад'!N90</f>
        <v>0</v>
      </c>
      <c r="X89" s="283">
        <f>'Химия-9 2020 расклад'!N90</f>
        <v>0</v>
      </c>
      <c r="Y89" s="283"/>
      <c r="Z89" s="390">
        <f>'Химия-9 2022 расклад'!N89</f>
        <v>0</v>
      </c>
      <c r="AA89" s="457">
        <f>'Химия-9 2023 расклад'!N89</f>
        <v>0</v>
      </c>
      <c r="AB89" s="400">
        <f>'Химия-9 2018 расклад'!O90</f>
        <v>0</v>
      </c>
      <c r="AC89" s="284">
        <f>'Химия-9 2019 расклад'!O90</f>
        <v>0</v>
      </c>
      <c r="AD89" s="284">
        <f>'Химия-9 2020 расклад'!O90</f>
        <v>0</v>
      </c>
      <c r="AE89" s="285"/>
      <c r="AF89" s="470">
        <f>'Химия-9 2022 расклад'!O89</f>
        <v>0</v>
      </c>
      <c r="AG89" s="408">
        <f>'Химия-9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281" t="s">
        <v>75</v>
      </c>
      <c r="D90" s="282">
        <f>'Химия-9 2018 расклад'!K91</f>
        <v>3</v>
      </c>
      <c r="E90" s="283">
        <f>'Химия-9 2019 расклад'!K91</f>
        <v>4</v>
      </c>
      <c r="F90" s="283" t="s">
        <v>138</v>
      </c>
      <c r="G90" s="283"/>
      <c r="H90" s="390">
        <f>'Химия-9 2022 расклад'!K90</f>
        <v>5</v>
      </c>
      <c r="I90" s="457">
        <f>'Химия-9 2023 расклад'!K90</f>
        <v>7</v>
      </c>
      <c r="J90" s="282">
        <f>'Химия-9 2018 расклад'!L91</f>
        <v>1.9997999999999998</v>
      </c>
      <c r="K90" s="283">
        <f>'Химия-9 2019 расклад'!L91</f>
        <v>4</v>
      </c>
      <c r="L90" s="283" t="s">
        <v>138</v>
      </c>
      <c r="M90" s="283"/>
      <c r="N90" s="390">
        <f>'Химия-9 2022 расклад'!L90</f>
        <v>2</v>
      </c>
      <c r="O90" s="457">
        <f>'Химия-9 2023 расклад'!L90</f>
        <v>7</v>
      </c>
      <c r="P90" s="400">
        <f>'Химия-9 2018 расклад'!M91</f>
        <v>66.66</v>
      </c>
      <c r="Q90" s="284">
        <f>'Химия-9 2019 расклад'!M91</f>
        <v>100</v>
      </c>
      <c r="R90" s="284" t="s">
        <v>138</v>
      </c>
      <c r="S90" s="284"/>
      <c r="T90" s="394">
        <f>'Химия-9 2022 расклад'!M90</f>
        <v>40</v>
      </c>
      <c r="U90" s="462">
        <f>'Химия-9 2023 расклад'!M90</f>
        <v>100</v>
      </c>
      <c r="V90" s="282">
        <f>'Химия-9 2018 расклад'!N91</f>
        <v>0</v>
      </c>
      <c r="W90" s="283">
        <f>'Химия-9 2019 расклад'!N91</f>
        <v>0</v>
      </c>
      <c r="X90" s="283" t="s">
        <v>138</v>
      </c>
      <c r="Y90" s="283"/>
      <c r="Z90" s="390">
        <f>'Химия-9 2022 расклад'!N90</f>
        <v>0</v>
      </c>
      <c r="AA90" s="457">
        <f>'Химия-9 2023 расклад'!N90</f>
        <v>0</v>
      </c>
      <c r="AB90" s="400">
        <f>'Химия-9 2018 расклад'!O91</f>
        <v>0</v>
      </c>
      <c r="AC90" s="284">
        <f>'Химия-9 2019 расклад'!O91</f>
        <v>0</v>
      </c>
      <c r="AD90" s="284" t="s">
        <v>138</v>
      </c>
      <c r="AE90" s="285"/>
      <c r="AF90" s="470">
        <f>'Химия-9 2022 расклад'!O90</f>
        <v>0</v>
      </c>
      <c r="AG90" s="408">
        <f>'Химия-9 2023 расклад'!O90</f>
        <v>0</v>
      </c>
    </row>
    <row r="91" spans="1:33" s="1" customFormat="1" ht="15" customHeight="1" x14ac:dyDescent="0.25">
      <c r="A91" s="23">
        <v>9</v>
      </c>
      <c r="B91" s="55">
        <v>60001</v>
      </c>
      <c r="C91" s="292" t="s">
        <v>67</v>
      </c>
      <c r="D91" s="282">
        <f>'Химия-9 2018 расклад'!K92</f>
        <v>3</v>
      </c>
      <c r="E91" s="283">
        <f>'Химия-9 2019 расклад'!K92</f>
        <v>8</v>
      </c>
      <c r="F91" s="283">
        <f>'Химия-9 2020 расклад'!K92</f>
        <v>23</v>
      </c>
      <c r="G91" s="283"/>
      <c r="H91" s="390">
        <f>'Химия-9 2022 расклад'!K91</f>
        <v>6</v>
      </c>
      <c r="I91" s="457">
        <f>'Химия-9 2023 расклад'!K91</f>
        <v>6</v>
      </c>
      <c r="J91" s="282">
        <f>'Химия-9 2018 расклад'!L92</f>
        <v>1.9997999999999998</v>
      </c>
      <c r="K91" s="283">
        <f>'Химия-9 2019 расклад'!L92</f>
        <v>3</v>
      </c>
      <c r="L91" s="283">
        <f>'Химия-9 2020 расклад'!L92</f>
        <v>15.998800000000001</v>
      </c>
      <c r="M91" s="283"/>
      <c r="N91" s="390">
        <f>'Химия-9 2022 расклад'!L91</f>
        <v>5.0000000000000009</v>
      </c>
      <c r="O91" s="457">
        <f>'Химия-9 2023 расклад'!L91</f>
        <v>5</v>
      </c>
      <c r="P91" s="400">
        <f>'Химия-9 2018 расклад'!M92</f>
        <v>66.66</v>
      </c>
      <c r="Q91" s="284">
        <f>'Химия-9 2019 расклад'!M92</f>
        <v>37.5</v>
      </c>
      <c r="R91" s="284">
        <f>'Химия-9 2020 расклад'!M92</f>
        <v>69.56</v>
      </c>
      <c r="S91" s="284"/>
      <c r="T91" s="394">
        <f>'Химия-9 2022 расклад'!M91</f>
        <v>83.333333333333343</v>
      </c>
      <c r="U91" s="462">
        <f>'Химия-9 2023 расклад'!M91</f>
        <v>83.333333333333329</v>
      </c>
      <c r="V91" s="282">
        <f>'Химия-9 2018 расклад'!N92</f>
        <v>0</v>
      </c>
      <c r="W91" s="283">
        <f>'Химия-9 2019 расклад'!N92</f>
        <v>0</v>
      </c>
      <c r="X91" s="283">
        <f>'Химия-9 2020 расклад'!N92</f>
        <v>0</v>
      </c>
      <c r="Y91" s="283"/>
      <c r="Z91" s="390">
        <f>'Химия-9 2022 расклад'!N91</f>
        <v>0</v>
      </c>
      <c r="AA91" s="457">
        <f>'Химия-9 2023 расклад'!N91</f>
        <v>0</v>
      </c>
      <c r="AB91" s="400">
        <f>'Химия-9 2018 расклад'!O92</f>
        <v>0</v>
      </c>
      <c r="AC91" s="284">
        <f>'Химия-9 2019 расклад'!O92</f>
        <v>0</v>
      </c>
      <c r="AD91" s="284">
        <f>'Химия-9 2020 расклад'!O92</f>
        <v>0</v>
      </c>
      <c r="AE91" s="285"/>
      <c r="AF91" s="470">
        <f>'Химия-9 2022 расклад'!O91</f>
        <v>0</v>
      </c>
      <c r="AG91" s="408">
        <f>'Химия-9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281" t="s">
        <v>77</v>
      </c>
      <c r="D92" s="282">
        <f>'Химия-9 2018 расклад'!K94</f>
        <v>20</v>
      </c>
      <c r="E92" s="283">
        <f>'Химия-9 2019 расклад'!K94</f>
        <v>20</v>
      </c>
      <c r="F92" s="283">
        <f>'Химия-9 2020 расклад'!K94</f>
        <v>24</v>
      </c>
      <c r="G92" s="283"/>
      <c r="H92" s="390">
        <f>'Химия-9 2022 расклад'!K92</f>
        <v>11</v>
      </c>
      <c r="I92" s="457">
        <f>'Химия-9 2023 расклад'!K92</f>
        <v>9</v>
      </c>
      <c r="J92" s="282">
        <f>'Химия-9 2018 расклад'!L94</f>
        <v>18</v>
      </c>
      <c r="K92" s="283">
        <f>'Химия-9 2019 расклад'!L94</f>
        <v>16</v>
      </c>
      <c r="L92" s="283">
        <f>'Химия-9 2020 расклад'!L94</f>
        <v>10.0008</v>
      </c>
      <c r="M92" s="283"/>
      <c r="N92" s="390">
        <f>'Химия-9 2022 расклад'!L92</f>
        <v>7</v>
      </c>
      <c r="O92" s="457">
        <f>'Химия-9 2023 расклад'!L92</f>
        <v>8</v>
      </c>
      <c r="P92" s="400">
        <f>'Химия-9 2018 расклад'!M94</f>
        <v>90</v>
      </c>
      <c r="Q92" s="284">
        <f>'Химия-9 2019 расклад'!M94</f>
        <v>80</v>
      </c>
      <c r="R92" s="284">
        <f>'Химия-9 2020 расклад'!M94</f>
        <v>41.67</v>
      </c>
      <c r="S92" s="284"/>
      <c r="T92" s="394">
        <f>'Химия-9 2022 расклад'!M92</f>
        <v>63.63636363636364</v>
      </c>
      <c r="U92" s="462">
        <f>'Химия-9 2023 расклад'!M92</f>
        <v>88.888888888888886</v>
      </c>
      <c r="V92" s="282">
        <f>'Химия-9 2018 расклад'!N94</f>
        <v>0</v>
      </c>
      <c r="W92" s="283">
        <f>'Химия-9 2019 расклад'!N94</f>
        <v>0</v>
      </c>
      <c r="X92" s="283">
        <f>'Химия-9 2020 расклад'!N94</f>
        <v>3</v>
      </c>
      <c r="Y92" s="283"/>
      <c r="Z92" s="390">
        <f>'Химия-9 2022 расклад'!N92</f>
        <v>0</v>
      </c>
      <c r="AA92" s="457">
        <f>'Химия-9 2023 расклад'!N92</f>
        <v>0</v>
      </c>
      <c r="AB92" s="400">
        <f>'Химия-9 2018 расклад'!O94</f>
        <v>0</v>
      </c>
      <c r="AC92" s="284">
        <f>'Химия-9 2019 расклад'!O94</f>
        <v>0</v>
      </c>
      <c r="AD92" s="284">
        <f>'Химия-9 2020 расклад'!O94</f>
        <v>12.5</v>
      </c>
      <c r="AE92" s="285"/>
      <c r="AF92" s="470">
        <f>'Химия-9 2022 расклад'!O92</f>
        <v>0</v>
      </c>
      <c r="AG92" s="408">
        <f>'Химия-9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281" t="s">
        <v>78</v>
      </c>
      <c r="D93" s="282">
        <f>'Химия-9 2018 расклад'!K95</f>
        <v>10</v>
      </c>
      <c r="E93" s="283">
        <f>'Химия-9 2019 расклад'!K95</f>
        <v>6</v>
      </c>
      <c r="F93" s="283" t="s">
        <v>138</v>
      </c>
      <c r="G93" s="283"/>
      <c r="H93" s="390">
        <f>'Химия-9 2022 расклад'!K93</f>
        <v>3</v>
      </c>
      <c r="I93" s="457">
        <f>'Химия-9 2023 расклад'!K93</f>
        <v>6</v>
      </c>
      <c r="J93" s="282">
        <f>'Химия-9 2018 расклад'!L95</f>
        <v>10</v>
      </c>
      <c r="K93" s="283">
        <f>'Химия-9 2019 расклад'!L95</f>
        <v>6</v>
      </c>
      <c r="L93" s="283" t="s">
        <v>138</v>
      </c>
      <c r="M93" s="283"/>
      <c r="N93" s="390">
        <f>'Химия-9 2022 расклад'!L93</f>
        <v>2</v>
      </c>
      <c r="O93" s="457">
        <f>'Химия-9 2023 расклад'!L93</f>
        <v>4</v>
      </c>
      <c r="P93" s="400">
        <f>'Химия-9 2018 расклад'!M95</f>
        <v>100</v>
      </c>
      <c r="Q93" s="284">
        <f>'Химия-9 2019 расклад'!M95</f>
        <v>100</v>
      </c>
      <c r="R93" s="284" t="s">
        <v>138</v>
      </c>
      <c r="S93" s="284"/>
      <c r="T93" s="394">
        <f>'Химия-9 2022 расклад'!M93</f>
        <v>66.666666666666671</v>
      </c>
      <c r="U93" s="462">
        <f>'Химия-9 2023 расклад'!M93</f>
        <v>66.666666666666671</v>
      </c>
      <c r="V93" s="282">
        <f>'Химия-9 2018 расклад'!N95</f>
        <v>0</v>
      </c>
      <c r="W93" s="283">
        <f>'Химия-9 2019 расклад'!N95</f>
        <v>0</v>
      </c>
      <c r="X93" s="283" t="s">
        <v>138</v>
      </c>
      <c r="Y93" s="283"/>
      <c r="Z93" s="390">
        <f>'Химия-9 2022 расклад'!N93</f>
        <v>0</v>
      </c>
      <c r="AA93" s="457">
        <f>'Химия-9 2023 расклад'!N93</f>
        <v>0</v>
      </c>
      <c r="AB93" s="400">
        <f>'Химия-9 2018 расклад'!O95</f>
        <v>0</v>
      </c>
      <c r="AC93" s="284">
        <f>'Химия-9 2019 расклад'!O95</f>
        <v>0</v>
      </c>
      <c r="AD93" s="284" t="s">
        <v>138</v>
      </c>
      <c r="AE93" s="285"/>
      <c r="AF93" s="470">
        <f>'Химия-9 2022 расклад'!O93</f>
        <v>0</v>
      </c>
      <c r="AG93" s="408">
        <f>'Химия-9 2023 расклад'!O93</f>
        <v>0</v>
      </c>
    </row>
    <row r="94" spans="1:33" s="1" customFormat="1" ht="15" customHeight="1" x14ac:dyDescent="0.25">
      <c r="A94" s="23">
        <v>12</v>
      </c>
      <c r="B94" s="48">
        <v>60980</v>
      </c>
      <c r="C94" s="281" t="s">
        <v>79</v>
      </c>
      <c r="D94" s="282">
        <f>'Химия-9 2018 расклад'!K96</f>
        <v>5</v>
      </c>
      <c r="E94" s="283">
        <f>'Химия-9 2019 расклад'!K96</f>
        <v>9</v>
      </c>
      <c r="F94" s="283">
        <f>'Химия-9 2020 расклад'!K96</f>
        <v>66</v>
      </c>
      <c r="G94" s="283"/>
      <c r="H94" s="390">
        <f>'Химия-9 2022 расклад'!K94</f>
        <v>8</v>
      </c>
      <c r="I94" s="457">
        <f>'Химия-9 2023 расклад'!K94</f>
        <v>7</v>
      </c>
      <c r="J94" s="282">
        <f>'Химия-9 2018 расклад'!L96</f>
        <v>5</v>
      </c>
      <c r="K94" s="283">
        <f>'Химия-9 2019 расклад'!L96</f>
        <v>8.0000999999999998</v>
      </c>
      <c r="L94" s="283">
        <f>'Химия-9 2020 расклад'!L96</f>
        <v>40.999200000000002</v>
      </c>
      <c r="M94" s="283"/>
      <c r="N94" s="390">
        <f>'Химия-9 2022 расклад'!L94</f>
        <v>7</v>
      </c>
      <c r="O94" s="457">
        <f>'Химия-9 2023 расклад'!L94</f>
        <v>7</v>
      </c>
      <c r="P94" s="400">
        <f>'Химия-9 2018 расклад'!M96</f>
        <v>100</v>
      </c>
      <c r="Q94" s="284">
        <f>'Химия-9 2019 расклад'!M96</f>
        <v>88.89</v>
      </c>
      <c r="R94" s="284">
        <f>'Химия-9 2020 расклад'!M96</f>
        <v>62.120000000000005</v>
      </c>
      <c r="S94" s="284"/>
      <c r="T94" s="394">
        <f>'Химия-9 2022 расклад'!M94</f>
        <v>87.5</v>
      </c>
      <c r="U94" s="462">
        <f>'Химия-9 2023 расклад'!M94</f>
        <v>100</v>
      </c>
      <c r="V94" s="282">
        <f>'Химия-9 2018 расклад'!N96</f>
        <v>0</v>
      </c>
      <c r="W94" s="283">
        <f>'Химия-9 2019 расклад'!N96</f>
        <v>0</v>
      </c>
      <c r="X94" s="283">
        <f>'Химия-9 2020 расклад'!N96</f>
        <v>3.9995999999999996</v>
      </c>
      <c r="Y94" s="283"/>
      <c r="Z94" s="390">
        <f>'Химия-9 2022 расклад'!N94</f>
        <v>0</v>
      </c>
      <c r="AA94" s="457">
        <f>'Химия-9 2023 расклад'!N94</f>
        <v>0</v>
      </c>
      <c r="AB94" s="400">
        <f>'Химия-9 2018 расклад'!O96</f>
        <v>0</v>
      </c>
      <c r="AC94" s="284">
        <f>'Химия-9 2019 расклад'!O96</f>
        <v>0</v>
      </c>
      <c r="AD94" s="284">
        <f>'Химия-9 2020 расклад'!O96</f>
        <v>6.06</v>
      </c>
      <c r="AE94" s="285"/>
      <c r="AF94" s="470">
        <f>'Химия-9 2022 расклад'!O94</f>
        <v>0</v>
      </c>
      <c r="AG94" s="408">
        <f>'Химия-9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281" t="s">
        <v>80</v>
      </c>
      <c r="D95" s="282">
        <f>'Химия-9 2018 расклад'!K97</f>
        <v>7</v>
      </c>
      <c r="E95" s="283">
        <f>'Химия-9 2019 расклад'!K97</f>
        <v>11</v>
      </c>
      <c r="F95" s="283">
        <f>'Химия-9 2020 расклад'!K97</f>
        <v>82</v>
      </c>
      <c r="G95" s="283"/>
      <c r="H95" s="390">
        <f>'Химия-9 2022 расклад'!K95</f>
        <v>11</v>
      </c>
      <c r="I95" s="457">
        <f>'Химия-9 2023 расклад'!K95</f>
        <v>7</v>
      </c>
      <c r="J95" s="282">
        <f>'Химия-9 2018 расклад'!L97</f>
        <v>5.0001000000000007</v>
      </c>
      <c r="K95" s="283">
        <f>'Химия-9 2019 расклад'!L97</f>
        <v>6.9992999999999999</v>
      </c>
      <c r="L95" s="283">
        <f>'Химия-9 2020 расклад'!L97</f>
        <v>50.003599999999999</v>
      </c>
      <c r="M95" s="283"/>
      <c r="N95" s="390">
        <f>'Химия-9 2022 расклад'!L95</f>
        <v>5</v>
      </c>
      <c r="O95" s="457">
        <f>'Химия-9 2023 расклад'!L95</f>
        <v>3</v>
      </c>
      <c r="P95" s="400">
        <f>'Химия-9 2018 расклад'!M97</f>
        <v>71.430000000000007</v>
      </c>
      <c r="Q95" s="284">
        <f>'Химия-9 2019 расклад'!M97</f>
        <v>63.629999999999995</v>
      </c>
      <c r="R95" s="284">
        <f>'Химия-9 2020 расклад'!M97</f>
        <v>60.98</v>
      </c>
      <c r="S95" s="284"/>
      <c r="T95" s="394">
        <f>'Химия-9 2022 расклад'!M95</f>
        <v>45.454545454545453</v>
      </c>
      <c r="U95" s="462">
        <f>'Химия-9 2023 расклад'!M95</f>
        <v>42.857142857142854</v>
      </c>
      <c r="V95" s="282">
        <f>'Химия-9 2018 расклад'!N97</f>
        <v>0</v>
      </c>
      <c r="W95" s="283">
        <f>'Химия-9 2019 расклад'!N97</f>
        <v>0</v>
      </c>
      <c r="X95" s="283">
        <f>'Химия-9 2020 расклад'!N97</f>
        <v>11.996600000000001</v>
      </c>
      <c r="Y95" s="283"/>
      <c r="Z95" s="390">
        <f>'Химия-9 2022 расклад'!N95</f>
        <v>2.0000000000000004</v>
      </c>
      <c r="AA95" s="457">
        <f>'Химия-9 2023 расклад'!N95</f>
        <v>0</v>
      </c>
      <c r="AB95" s="400">
        <f>'Химия-9 2018 расклад'!O97</f>
        <v>0</v>
      </c>
      <c r="AC95" s="284">
        <f>'Химия-9 2019 расклад'!O97</f>
        <v>0</v>
      </c>
      <c r="AD95" s="284">
        <f>'Химия-9 2020 расклад'!O97</f>
        <v>14.63</v>
      </c>
      <c r="AE95" s="285"/>
      <c r="AF95" s="470">
        <f>'Химия-9 2022 расклад'!O95</f>
        <v>18.181818181818183</v>
      </c>
      <c r="AG95" s="408">
        <f>'Химия-9 2023 расклад'!O95</f>
        <v>0</v>
      </c>
    </row>
    <row r="96" spans="1:33" s="1" customFormat="1" ht="15" customHeight="1" x14ac:dyDescent="0.25">
      <c r="A96" s="23">
        <v>14</v>
      </c>
      <c r="B96" s="48">
        <v>61150</v>
      </c>
      <c r="C96" s="281" t="s">
        <v>81</v>
      </c>
      <c r="D96" s="282">
        <f>'Химия-9 2018 расклад'!K98</f>
        <v>7</v>
      </c>
      <c r="E96" s="283">
        <f>'Химия-9 2019 расклад'!K98</f>
        <v>11</v>
      </c>
      <c r="F96" s="283" t="s">
        <v>138</v>
      </c>
      <c r="G96" s="283"/>
      <c r="H96" s="390">
        <f>'Химия-9 2022 расклад'!K96</f>
        <v>8</v>
      </c>
      <c r="I96" s="457">
        <f>'Химия-9 2023 расклад'!K96</f>
        <v>4</v>
      </c>
      <c r="J96" s="282">
        <f>'Химия-9 2018 расклад'!L98</f>
        <v>5.0001000000000007</v>
      </c>
      <c r="K96" s="283">
        <f>'Химия-9 2019 расклад'!L98</f>
        <v>5.9994000000000005</v>
      </c>
      <c r="L96" s="283" t="s">
        <v>138</v>
      </c>
      <c r="M96" s="283"/>
      <c r="N96" s="390">
        <f>'Химия-9 2022 расклад'!L96</f>
        <v>4</v>
      </c>
      <c r="O96" s="457">
        <f>'Химия-9 2023 расклад'!L96</f>
        <v>0</v>
      </c>
      <c r="P96" s="400">
        <f>'Химия-9 2018 расклад'!M98</f>
        <v>71.430000000000007</v>
      </c>
      <c r="Q96" s="284">
        <f>'Химия-9 2019 расклад'!M98</f>
        <v>54.540000000000006</v>
      </c>
      <c r="R96" s="284" t="s">
        <v>138</v>
      </c>
      <c r="S96" s="284"/>
      <c r="T96" s="394">
        <f>'Химия-9 2022 расклад'!M96</f>
        <v>50</v>
      </c>
      <c r="U96" s="462">
        <f>'Химия-9 2023 расклад'!M96</f>
        <v>0</v>
      </c>
      <c r="V96" s="282">
        <f>'Химия-9 2018 расклад'!N98</f>
        <v>0</v>
      </c>
      <c r="W96" s="283">
        <f>'Химия-9 2019 расклад'!N98</f>
        <v>0</v>
      </c>
      <c r="X96" s="283" t="s">
        <v>138</v>
      </c>
      <c r="Y96" s="283"/>
      <c r="Z96" s="390">
        <f>'Химия-9 2022 расклад'!N96</f>
        <v>0</v>
      </c>
      <c r="AA96" s="457">
        <f>'Химия-9 2023 расклад'!N96</f>
        <v>0</v>
      </c>
      <c r="AB96" s="400">
        <f>'Химия-9 2018 расклад'!O98</f>
        <v>0</v>
      </c>
      <c r="AC96" s="284">
        <f>'Химия-9 2019 расклад'!O98</f>
        <v>0</v>
      </c>
      <c r="AD96" s="284" t="s">
        <v>138</v>
      </c>
      <c r="AE96" s="285"/>
      <c r="AF96" s="470">
        <f>'Химия-9 2022 расклад'!O96</f>
        <v>0</v>
      </c>
      <c r="AG96" s="408">
        <f>'Химия-9 2023 расклад'!O96</f>
        <v>0</v>
      </c>
    </row>
    <row r="97" spans="1:33" s="1" customFormat="1" ht="15" customHeight="1" x14ac:dyDescent="0.25">
      <c r="A97" s="23">
        <v>15</v>
      </c>
      <c r="B97" s="48">
        <v>61210</v>
      </c>
      <c r="C97" s="281" t="s">
        <v>82</v>
      </c>
      <c r="D97" s="282">
        <f>'Химия-9 2018 расклад'!K99</f>
        <v>9</v>
      </c>
      <c r="E97" s="283" t="s">
        <v>138</v>
      </c>
      <c r="F97" s="283" t="s">
        <v>138</v>
      </c>
      <c r="G97" s="283"/>
      <c r="H97" s="390">
        <f>'Химия-9 2022 расклад'!K97</f>
        <v>8</v>
      </c>
      <c r="I97" s="457">
        <f>'Химия-9 2023 расклад'!K97</f>
        <v>11</v>
      </c>
      <c r="J97" s="282">
        <f>'Химия-9 2018 расклад'!L99</f>
        <v>7.0001999999999995</v>
      </c>
      <c r="K97" s="283" t="s">
        <v>138</v>
      </c>
      <c r="L97" s="283" t="s">
        <v>138</v>
      </c>
      <c r="M97" s="283"/>
      <c r="N97" s="390">
        <f>'Химия-9 2022 расклад'!L97</f>
        <v>4</v>
      </c>
      <c r="O97" s="457">
        <f>'Химия-9 2023 расклад'!L97</f>
        <v>7</v>
      </c>
      <c r="P97" s="400">
        <f>'Химия-9 2018 расклад'!M99</f>
        <v>77.78</v>
      </c>
      <c r="Q97" s="284" t="s">
        <v>138</v>
      </c>
      <c r="R97" s="284" t="s">
        <v>138</v>
      </c>
      <c r="S97" s="284"/>
      <c r="T97" s="394">
        <f>'Химия-9 2022 расклад'!M97</f>
        <v>50</v>
      </c>
      <c r="U97" s="462">
        <f>'Химия-9 2023 расклад'!M97</f>
        <v>63.636363636363633</v>
      </c>
      <c r="V97" s="282">
        <f>'Химия-9 2018 расклад'!N99</f>
        <v>0</v>
      </c>
      <c r="W97" s="283" t="s">
        <v>138</v>
      </c>
      <c r="X97" s="283" t="s">
        <v>138</v>
      </c>
      <c r="Y97" s="283"/>
      <c r="Z97" s="390">
        <f>'Химия-9 2022 расклад'!N97</f>
        <v>1</v>
      </c>
      <c r="AA97" s="457">
        <f>'Химия-9 2023 расклад'!N97</f>
        <v>0</v>
      </c>
      <c r="AB97" s="400">
        <f>'Химия-9 2018 расклад'!O99</f>
        <v>0</v>
      </c>
      <c r="AC97" s="284" t="s">
        <v>138</v>
      </c>
      <c r="AD97" s="284" t="s">
        <v>138</v>
      </c>
      <c r="AE97" s="285"/>
      <c r="AF97" s="470">
        <f>'Химия-9 2022 расклад'!O97</f>
        <v>12.5</v>
      </c>
      <c r="AG97" s="408">
        <f>'Химия-9 2023 расклад'!O97</f>
        <v>0</v>
      </c>
    </row>
    <row r="98" spans="1:33" s="1" customFormat="1" ht="15" customHeight="1" x14ac:dyDescent="0.25">
      <c r="A98" s="23">
        <v>16</v>
      </c>
      <c r="B98" s="48">
        <v>61290</v>
      </c>
      <c r="C98" s="281" t="s">
        <v>83</v>
      </c>
      <c r="D98" s="282">
        <f>'Химия-9 2018 расклад'!K100</f>
        <v>8</v>
      </c>
      <c r="E98" s="283">
        <f>'Химия-9 2019 расклад'!K100</f>
        <v>5</v>
      </c>
      <c r="F98" s="283" t="s">
        <v>138</v>
      </c>
      <c r="G98" s="283"/>
      <c r="H98" s="390">
        <f>'Химия-9 2022 расклад'!K98</f>
        <v>5</v>
      </c>
      <c r="I98" s="457">
        <f>'Химия-9 2023 расклад'!K98</f>
        <v>3</v>
      </c>
      <c r="J98" s="282">
        <f>'Химия-9 2018 расклад'!L100</f>
        <v>4</v>
      </c>
      <c r="K98" s="283">
        <f>'Химия-9 2019 расклад'!L100</f>
        <v>5</v>
      </c>
      <c r="L98" s="283" t="s">
        <v>138</v>
      </c>
      <c r="M98" s="283"/>
      <c r="N98" s="390">
        <f>'Химия-9 2022 расклад'!L98</f>
        <v>5</v>
      </c>
      <c r="O98" s="457">
        <f>'Химия-9 2023 расклад'!L98</f>
        <v>2</v>
      </c>
      <c r="P98" s="400">
        <f>'Химия-9 2018 расклад'!M100</f>
        <v>50</v>
      </c>
      <c r="Q98" s="284">
        <f>'Химия-9 2019 расклад'!M100</f>
        <v>100</v>
      </c>
      <c r="R98" s="284" t="s">
        <v>138</v>
      </c>
      <c r="S98" s="284"/>
      <c r="T98" s="394">
        <f>'Химия-9 2022 расклад'!M98</f>
        <v>100</v>
      </c>
      <c r="U98" s="462">
        <f>'Химия-9 2023 расклад'!M98</f>
        <v>66.666666666666671</v>
      </c>
      <c r="V98" s="282">
        <f>'Химия-9 2018 расклад'!N100</f>
        <v>0</v>
      </c>
      <c r="W98" s="283">
        <f>'Химия-9 2019 расклад'!N100</f>
        <v>0</v>
      </c>
      <c r="X98" s="283" t="s">
        <v>138</v>
      </c>
      <c r="Y98" s="283"/>
      <c r="Z98" s="390">
        <f>'Химия-9 2022 расклад'!N98</f>
        <v>0</v>
      </c>
      <c r="AA98" s="457">
        <f>'Химия-9 2023 расклад'!N98</f>
        <v>0</v>
      </c>
      <c r="AB98" s="400">
        <f>'Химия-9 2018 расклад'!O100</f>
        <v>0</v>
      </c>
      <c r="AC98" s="284">
        <f>'Химия-9 2019 расклад'!O100</f>
        <v>0</v>
      </c>
      <c r="AD98" s="284" t="s">
        <v>138</v>
      </c>
      <c r="AE98" s="285"/>
      <c r="AF98" s="470">
        <f>'Химия-9 2022 расклад'!O98</f>
        <v>0</v>
      </c>
      <c r="AG98" s="408">
        <f>'Химия-9 2023 расклад'!O98</f>
        <v>0</v>
      </c>
    </row>
    <row r="99" spans="1:33" s="1" customFormat="1" ht="15" customHeight="1" x14ac:dyDescent="0.25">
      <c r="A99" s="23">
        <v>17</v>
      </c>
      <c r="B99" s="48">
        <v>61340</v>
      </c>
      <c r="C99" s="281" t="s">
        <v>84</v>
      </c>
      <c r="D99" s="282">
        <f>'Химия-9 2018 расклад'!K101</f>
        <v>9</v>
      </c>
      <c r="E99" s="283">
        <f>'Химия-9 2019 расклад'!K101</f>
        <v>4</v>
      </c>
      <c r="F99" s="283" t="s">
        <v>138</v>
      </c>
      <c r="G99" s="283"/>
      <c r="H99" s="390">
        <f>'Химия-9 2022 расклад'!K99</f>
        <v>9</v>
      </c>
      <c r="I99" s="457">
        <f>'Химия-9 2023 расклад'!K99</f>
        <v>16</v>
      </c>
      <c r="J99" s="282">
        <f>'Химия-9 2018 расклад'!L101</f>
        <v>0.9998999999999999</v>
      </c>
      <c r="K99" s="283">
        <f>'Химия-9 2019 расклад'!L101</f>
        <v>2</v>
      </c>
      <c r="L99" s="283" t="s">
        <v>138</v>
      </c>
      <c r="M99" s="283"/>
      <c r="N99" s="390">
        <f>'Химия-9 2022 расклад'!L99</f>
        <v>4</v>
      </c>
      <c r="O99" s="457">
        <f>'Химия-9 2023 расклад'!L99</f>
        <v>9</v>
      </c>
      <c r="P99" s="400">
        <f>'Химия-9 2018 расклад'!M101</f>
        <v>11.11</v>
      </c>
      <c r="Q99" s="284">
        <f>'Химия-9 2019 расклад'!M101</f>
        <v>50</v>
      </c>
      <c r="R99" s="284" t="s">
        <v>138</v>
      </c>
      <c r="S99" s="284"/>
      <c r="T99" s="394">
        <f>'Химия-9 2022 расклад'!M99</f>
        <v>44.444444444444443</v>
      </c>
      <c r="U99" s="462">
        <f>'Химия-9 2023 расклад'!M99</f>
        <v>56.25</v>
      </c>
      <c r="V99" s="282">
        <f>'Химия-9 2018 расклад'!N101</f>
        <v>0.9998999999999999</v>
      </c>
      <c r="W99" s="283">
        <f>'Химия-9 2019 расклад'!N101</f>
        <v>1</v>
      </c>
      <c r="X99" s="283" t="s">
        <v>138</v>
      </c>
      <c r="Y99" s="283"/>
      <c r="Z99" s="390">
        <f>'Химия-9 2022 расклад'!N99</f>
        <v>1</v>
      </c>
      <c r="AA99" s="457">
        <f>'Химия-9 2023 расклад'!N99</f>
        <v>1</v>
      </c>
      <c r="AB99" s="400">
        <f>'Химия-9 2018 расклад'!O101</f>
        <v>11.11</v>
      </c>
      <c r="AC99" s="284">
        <f>'Химия-9 2019 расклад'!O101</f>
        <v>25</v>
      </c>
      <c r="AD99" s="284" t="s">
        <v>138</v>
      </c>
      <c r="AE99" s="285"/>
      <c r="AF99" s="470">
        <f>'Химия-9 2022 расклад'!O99</f>
        <v>11.111111111111111</v>
      </c>
      <c r="AG99" s="408">
        <f>'Химия-9 2023 расклад'!O99</f>
        <v>6.25</v>
      </c>
    </row>
    <row r="100" spans="1:33" s="1" customFormat="1" ht="15" customHeight="1" x14ac:dyDescent="0.25">
      <c r="A100" s="23">
        <v>18</v>
      </c>
      <c r="B100" s="48">
        <v>61390</v>
      </c>
      <c r="C100" s="281" t="s">
        <v>85</v>
      </c>
      <c r="D100" s="282">
        <f>'Химия-9 2018 расклад'!K102</f>
        <v>11</v>
      </c>
      <c r="E100" s="283">
        <f>'Химия-9 2019 расклад'!K102</f>
        <v>12</v>
      </c>
      <c r="F100" s="283" t="s">
        <v>138</v>
      </c>
      <c r="G100" s="283"/>
      <c r="H100" s="390">
        <f>'Химия-9 2022 расклад'!K100</f>
        <v>6</v>
      </c>
      <c r="I100" s="457">
        <f>'Химия-9 2023 расклад'!K100</f>
        <v>2</v>
      </c>
      <c r="J100" s="282">
        <f>'Химия-9 2018 расклад'!L102</f>
        <v>2.9996999999999998</v>
      </c>
      <c r="K100" s="283">
        <f>'Химия-9 2019 расклад'!L102</f>
        <v>4.9991999999999992</v>
      </c>
      <c r="L100" s="283" t="s">
        <v>138</v>
      </c>
      <c r="M100" s="283"/>
      <c r="N100" s="390">
        <f>'Химия-9 2022 расклад'!L100</f>
        <v>2</v>
      </c>
      <c r="O100" s="457">
        <f>'Химия-9 2023 расклад'!L100</f>
        <v>1</v>
      </c>
      <c r="P100" s="400">
        <f>'Химия-9 2018 расклад'!M102</f>
        <v>27.27</v>
      </c>
      <c r="Q100" s="284">
        <f>'Химия-9 2019 расклад'!M102</f>
        <v>41.66</v>
      </c>
      <c r="R100" s="284" t="s">
        <v>138</v>
      </c>
      <c r="S100" s="284"/>
      <c r="T100" s="394">
        <f>'Химия-9 2022 расклад'!M100</f>
        <v>33.333333333333336</v>
      </c>
      <c r="U100" s="462">
        <f>'Химия-9 2023 расклад'!M100</f>
        <v>50</v>
      </c>
      <c r="V100" s="282">
        <f>'Химия-9 2018 расклад'!N102</f>
        <v>0.9998999999999999</v>
      </c>
      <c r="W100" s="283">
        <f>'Химия-9 2019 расклад'!N102</f>
        <v>0</v>
      </c>
      <c r="X100" s="283" t="s">
        <v>138</v>
      </c>
      <c r="Y100" s="283"/>
      <c r="Z100" s="390">
        <f>'Химия-9 2022 расклад'!N100</f>
        <v>0</v>
      </c>
      <c r="AA100" s="457">
        <f>'Химия-9 2023 расклад'!N100</f>
        <v>0</v>
      </c>
      <c r="AB100" s="400">
        <f>'Химия-9 2018 расклад'!O102</f>
        <v>9.09</v>
      </c>
      <c r="AC100" s="284">
        <f>'Химия-9 2019 расклад'!O102</f>
        <v>0</v>
      </c>
      <c r="AD100" s="284" t="s">
        <v>138</v>
      </c>
      <c r="AE100" s="285"/>
      <c r="AF100" s="470">
        <f>'Химия-9 2022 расклад'!O100</f>
        <v>0</v>
      </c>
      <c r="AG100" s="408">
        <f>'Химия-9 2023 расклад'!O100</f>
        <v>0</v>
      </c>
    </row>
    <row r="101" spans="1:33" s="1" customFormat="1" ht="15" customHeight="1" x14ac:dyDescent="0.25">
      <c r="A101" s="59">
        <v>19</v>
      </c>
      <c r="B101" s="48">
        <v>61410</v>
      </c>
      <c r="C101" s="281" t="s">
        <v>86</v>
      </c>
      <c r="D101" s="282">
        <f>'Химия-9 2018 расклад'!K103</f>
        <v>13</v>
      </c>
      <c r="E101" s="283">
        <f>'Химия-9 2019 расклад'!K103</f>
        <v>11</v>
      </c>
      <c r="F101" s="283" t="s">
        <v>138</v>
      </c>
      <c r="G101" s="283"/>
      <c r="H101" s="390">
        <f>'Химия-9 2022 расклад'!K101</f>
        <v>7</v>
      </c>
      <c r="I101" s="457">
        <f>'Химия-9 2023 расклад'!K101</f>
        <v>12</v>
      </c>
      <c r="J101" s="282">
        <f>'Химия-9 2018 расклад'!L103</f>
        <v>9.9996000000000009</v>
      </c>
      <c r="K101" s="283">
        <f>'Химия-9 2019 расклад'!L103</f>
        <v>9.9990000000000006</v>
      </c>
      <c r="L101" s="283" t="s">
        <v>138</v>
      </c>
      <c r="M101" s="283"/>
      <c r="N101" s="390">
        <f>'Химия-9 2022 расклад'!L101</f>
        <v>6</v>
      </c>
      <c r="O101" s="457">
        <f>'Химия-9 2023 расклад'!L101</f>
        <v>9</v>
      </c>
      <c r="P101" s="400">
        <f>'Химия-9 2018 расклад'!M103</f>
        <v>76.92</v>
      </c>
      <c r="Q101" s="284">
        <f>'Химия-9 2019 расклад'!M103</f>
        <v>90.9</v>
      </c>
      <c r="R101" s="284" t="s">
        <v>138</v>
      </c>
      <c r="S101" s="284"/>
      <c r="T101" s="394">
        <f>'Химия-9 2022 расклад'!M101</f>
        <v>85.714285714285722</v>
      </c>
      <c r="U101" s="462">
        <f>'Химия-9 2023 расклад'!M101</f>
        <v>75</v>
      </c>
      <c r="V101" s="282">
        <f>'Химия-9 2018 расклад'!N103</f>
        <v>0</v>
      </c>
      <c r="W101" s="283">
        <f>'Химия-9 2019 расклад'!N103</f>
        <v>0</v>
      </c>
      <c r="X101" s="283" t="s">
        <v>138</v>
      </c>
      <c r="Y101" s="283"/>
      <c r="Z101" s="390">
        <f>'Химия-9 2022 расклад'!N101</f>
        <v>0</v>
      </c>
      <c r="AA101" s="457">
        <f>'Химия-9 2023 расклад'!N101</f>
        <v>0</v>
      </c>
      <c r="AB101" s="400">
        <f>'Химия-9 2018 расклад'!O103</f>
        <v>0</v>
      </c>
      <c r="AC101" s="284">
        <f>'Химия-9 2019 расклад'!O103</f>
        <v>0</v>
      </c>
      <c r="AD101" s="284" t="s">
        <v>138</v>
      </c>
      <c r="AE101" s="285"/>
      <c r="AF101" s="470">
        <f>'Химия-9 2022 расклад'!O101</f>
        <v>0</v>
      </c>
      <c r="AG101" s="408">
        <f>'Химия-9 2023 расклад'!O101</f>
        <v>0</v>
      </c>
    </row>
    <row r="102" spans="1:33" s="1" customFormat="1" ht="15" customHeight="1" x14ac:dyDescent="0.25">
      <c r="A102" s="16">
        <v>20</v>
      </c>
      <c r="B102" s="48">
        <v>61430</v>
      </c>
      <c r="C102" s="281" t="s">
        <v>114</v>
      </c>
      <c r="D102" s="282">
        <f>'Химия-9 2018 расклад'!K104</f>
        <v>39</v>
      </c>
      <c r="E102" s="283">
        <f>'Химия-9 2019 расклад'!K104</f>
        <v>33</v>
      </c>
      <c r="F102" s="283">
        <f>'Химия-9 2020 расклад'!K104</f>
        <v>158</v>
      </c>
      <c r="G102" s="283"/>
      <c r="H102" s="390">
        <f>'Химия-9 2022 расклад'!K102</f>
        <v>20</v>
      </c>
      <c r="I102" s="457">
        <f>'Химия-9 2023 расклад'!K102</f>
        <v>14</v>
      </c>
      <c r="J102" s="282">
        <f>'Химия-9 2018 расклад'!L104</f>
        <v>26.001300000000001</v>
      </c>
      <c r="K102" s="283">
        <f>'Химия-9 2019 расклад'!L104</f>
        <v>19.997999999999998</v>
      </c>
      <c r="L102" s="283">
        <f>'Химия-9 2020 расклад'!L104</f>
        <v>115.00820000000002</v>
      </c>
      <c r="M102" s="283"/>
      <c r="N102" s="390">
        <f>'Химия-9 2022 расклад'!L102</f>
        <v>15</v>
      </c>
      <c r="O102" s="457">
        <f>'Химия-9 2023 расклад'!L102</f>
        <v>10</v>
      </c>
      <c r="P102" s="400">
        <f>'Химия-9 2018 расклад'!M104</f>
        <v>66.67</v>
      </c>
      <c r="Q102" s="284">
        <f>'Химия-9 2019 расклад'!M104</f>
        <v>60.599999999999994</v>
      </c>
      <c r="R102" s="284">
        <f>'Химия-9 2020 расклад'!M104</f>
        <v>72.790000000000006</v>
      </c>
      <c r="S102" s="284"/>
      <c r="T102" s="394">
        <f>'Химия-9 2022 расклад'!M102</f>
        <v>75</v>
      </c>
      <c r="U102" s="462">
        <f>'Химия-9 2023 расклад'!M102</f>
        <v>71.428571428571431</v>
      </c>
      <c r="V102" s="282">
        <f>'Химия-9 2018 расклад'!N104</f>
        <v>2.0007000000000001</v>
      </c>
      <c r="W102" s="283">
        <f>'Химия-9 2019 расклад'!N104</f>
        <v>0</v>
      </c>
      <c r="X102" s="283">
        <f>'Химия-9 2020 расклад'!N104</f>
        <v>3.9973999999999994</v>
      </c>
      <c r="Y102" s="283"/>
      <c r="Z102" s="390">
        <f>'Химия-9 2022 расклад'!N102</f>
        <v>0</v>
      </c>
      <c r="AA102" s="457">
        <f>'Химия-9 2023 расклад'!N102</f>
        <v>0</v>
      </c>
      <c r="AB102" s="400">
        <f>'Химия-9 2018 расклад'!O104</f>
        <v>5.13</v>
      </c>
      <c r="AC102" s="284">
        <f>'Химия-9 2019 расклад'!O104</f>
        <v>0</v>
      </c>
      <c r="AD102" s="284">
        <f>'Химия-9 2020 расклад'!O104</f>
        <v>2.5299999999999998</v>
      </c>
      <c r="AE102" s="285"/>
      <c r="AF102" s="470">
        <f>'Химия-9 2022 расклад'!O102</f>
        <v>0</v>
      </c>
      <c r="AG102" s="408">
        <f>'Химия-9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281" t="s">
        <v>87</v>
      </c>
      <c r="D103" s="282">
        <f>'Химия-9 2018 расклад'!K105</f>
        <v>21</v>
      </c>
      <c r="E103" s="283">
        <f>'Химия-9 2019 расклад'!K105</f>
        <v>10</v>
      </c>
      <c r="F103" s="283" t="s">
        <v>138</v>
      </c>
      <c r="G103" s="283"/>
      <c r="H103" s="390">
        <f>'Химия-9 2022 расклад'!K103</f>
        <v>32</v>
      </c>
      <c r="I103" s="457">
        <f>'Химия-9 2023 расклад'!K103</f>
        <v>27</v>
      </c>
      <c r="J103" s="282">
        <f>'Химия-9 2018 расклад'!L105</f>
        <v>14.0007</v>
      </c>
      <c r="K103" s="283">
        <f>'Химия-9 2019 расклад'!L105</f>
        <v>8</v>
      </c>
      <c r="L103" s="283" t="s">
        <v>138</v>
      </c>
      <c r="M103" s="283"/>
      <c r="N103" s="390">
        <f>'Химия-9 2022 расклад'!L103</f>
        <v>22</v>
      </c>
      <c r="O103" s="457">
        <f>'Химия-9 2023 расклад'!L103</f>
        <v>27</v>
      </c>
      <c r="P103" s="400">
        <f>'Химия-9 2018 расклад'!M105</f>
        <v>66.67</v>
      </c>
      <c r="Q103" s="284">
        <f>'Химия-9 2019 расклад'!M105</f>
        <v>80</v>
      </c>
      <c r="R103" s="284">
        <f>'Химия-9 2020 расклад'!M105</f>
        <v>0</v>
      </c>
      <c r="S103" s="284"/>
      <c r="T103" s="394">
        <f>'Химия-9 2022 расклад'!M103</f>
        <v>68.75</v>
      </c>
      <c r="U103" s="462">
        <f>'Химия-9 2023 расклад'!M103</f>
        <v>100</v>
      </c>
      <c r="V103" s="282">
        <f>'Химия-9 2018 расклад'!N105</f>
        <v>0</v>
      </c>
      <c r="W103" s="283">
        <f>'Химия-9 2019 расклад'!N105</f>
        <v>0</v>
      </c>
      <c r="X103" s="283">
        <f>'Химия-9 2020 расклад'!N105</f>
        <v>0</v>
      </c>
      <c r="Y103" s="283"/>
      <c r="Z103" s="390">
        <f>'Химия-9 2022 расклад'!N103</f>
        <v>1</v>
      </c>
      <c r="AA103" s="457">
        <f>'Химия-9 2023 расклад'!N103</f>
        <v>0</v>
      </c>
      <c r="AB103" s="400">
        <f>'Химия-9 2018 расклад'!O105</f>
        <v>0</v>
      </c>
      <c r="AC103" s="284">
        <f>'Химия-9 2019 расклад'!O105</f>
        <v>0</v>
      </c>
      <c r="AD103" s="284">
        <f>'Химия-9 2020 расклад'!O105</f>
        <v>0</v>
      </c>
      <c r="AE103" s="285"/>
      <c r="AF103" s="470">
        <f>'Химия-9 2022 расклад'!O103</f>
        <v>3.125</v>
      </c>
      <c r="AG103" s="408">
        <f>'Химия-9 2023 расклад'!O103</f>
        <v>0</v>
      </c>
    </row>
    <row r="104" spans="1:33" s="1" customFormat="1" ht="15" customHeight="1" x14ac:dyDescent="0.25">
      <c r="A104" s="11">
        <v>22</v>
      </c>
      <c r="B104" s="48">
        <v>61450</v>
      </c>
      <c r="C104" s="281" t="s">
        <v>115</v>
      </c>
      <c r="D104" s="282">
        <f>'Химия-9 2018 расклад'!K106</f>
        <v>8</v>
      </c>
      <c r="E104" s="283">
        <f>'Химия-9 2019 расклад'!K106</f>
        <v>18</v>
      </c>
      <c r="F104" s="283">
        <f>'Химия-9 2020 расклад'!K106</f>
        <v>46</v>
      </c>
      <c r="G104" s="283"/>
      <c r="H104" s="390">
        <f>'Химия-9 2022 расклад'!K104</f>
        <v>11</v>
      </c>
      <c r="I104" s="457">
        <f>'Химия-9 2023 расклад'!K104</f>
        <v>4</v>
      </c>
      <c r="J104" s="282">
        <f>'Химия-9 2018 расклад'!L106</f>
        <v>7</v>
      </c>
      <c r="K104" s="283">
        <f>'Химия-9 2019 расклад'!L106</f>
        <v>17.001000000000001</v>
      </c>
      <c r="L104" s="283">
        <f>'Химия-9 2020 расклад'!L106</f>
        <v>30.001199999999997</v>
      </c>
      <c r="M104" s="283"/>
      <c r="N104" s="390">
        <f>'Химия-9 2022 расклад'!L104</f>
        <v>5</v>
      </c>
      <c r="O104" s="457">
        <f>'Химия-9 2023 расклад'!L104</f>
        <v>4</v>
      </c>
      <c r="P104" s="400">
        <f>'Химия-9 2018 расклад'!M106</f>
        <v>87.5</v>
      </c>
      <c r="Q104" s="284">
        <f>'Химия-9 2019 расклад'!M106</f>
        <v>94.45</v>
      </c>
      <c r="R104" s="284">
        <f>'Химия-9 2020 расклад'!M106</f>
        <v>65.22</v>
      </c>
      <c r="S104" s="284"/>
      <c r="T104" s="394">
        <f>'Химия-9 2022 расклад'!M104</f>
        <v>45.454545454545453</v>
      </c>
      <c r="U104" s="462">
        <f>'Химия-9 2023 расклад'!M104</f>
        <v>100</v>
      </c>
      <c r="V104" s="282">
        <f>'Химия-9 2018 расклад'!N106</f>
        <v>0</v>
      </c>
      <c r="W104" s="283">
        <f>'Химия-9 2019 расклад'!N106</f>
        <v>0</v>
      </c>
      <c r="X104" s="283">
        <f>'Химия-9 2020 расклад'!N106</f>
        <v>2.9991999999999996</v>
      </c>
      <c r="Y104" s="283"/>
      <c r="Z104" s="390">
        <f>'Химия-9 2022 расклад'!N104</f>
        <v>2.0000000000000004</v>
      </c>
      <c r="AA104" s="457">
        <f>'Химия-9 2023 расклад'!N104</f>
        <v>0</v>
      </c>
      <c r="AB104" s="400">
        <f>'Химия-9 2018 расклад'!O106</f>
        <v>0</v>
      </c>
      <c r="AC104" s="284">
        <f>'Химия-9 2019 расклад'!O106</f>
        <v>0</v>
      </c>
      <c r="AD104" s="284">
        <f>'Химия-9 2020 расклад'!O106</f>
        <v>6.52</v>
      </c>
      <c r="AE104" s="285"/>
      <c r="AF104" s="470">
        <f>'Химия-9 2022 расклад'!O104</f>
        <v>18.181818181818183</v>
      </c>
      <c r="AG104" s="408">
        <f>'Химия-9 2023 расклад'!O104</f>
        <v>0</v>
      </c>
    </row>
    <row r="105" spans="1:33" s="1" customFormat="1" ht="15" customHeight="1" x14ac:dyDescent="0.25">
      <c r="A105" s="11">
        <v>23</v>
      </c>
      <c r="B105" s="48">
        <v>61470</v>
      </c>
      <c r="C105" s="281" t="s">
        <v>88</v>
      </c>
      <c r="D105" s="282">
        <f>'Химия-9 2018 расклад'!K107</f>
        <v>12</v>
      </c>
      <c r="E105" s="283">
        <f>'Химия-9 2019 расклад'!K107</f>
        <v>14</v>
      </c>
      <c r="F105" s="283" t="s">
        <v>138</v>
      </c>
      <c r="G105" s="283"/>
      <c r="H105" s="390">
        <f>'Химия-9 2022 расклад'!K105</f>
        <v>11</v>
      </c>
      <c r="I105" s="457">
        <f>'Химия-9 2023 расклад'!K105</f>
        <v>10</v>
      </c>
      <c r="J105" s="282">
        <f>'Химия-9 2018 расклад'!L107</f>
        <v>9</v>
      </c>
      <c r="K105" s="283">
        <f>'Химия-9 2019 расклад'!L107</f>
        <v>10.9998</v>
      </c>
      <c r="L105" s="283" t="s">
        <v>138</v>
      </c>
      <c r="M105" s="283"/>
      <c r="N105" s="390">
        <f>'Химия-9 2022 расклад'!L105</f>
        <v>5</v>
      </c>
      <c r="O105" s="457">
        <f>'Химия-9 2023 расклад'!L105</f>
        <v>7</v>
      </c>
      <c r="P105" s="400">
        <f>'Химия-9 2018 расклад'!M107</f>
        <v>75</v>
      </c>
      <c r="Q105" s="284">
        <f>'Химия-9 2019 расклад'!M107</f>
        <v>78.569999999999993</v>
      </c>
      <c r="R105" s="284" t="s">
        <v>138</v>
      </c>
      <c r="S105" s="284"/>
      <c r="T105" s="394">
        <f>'Химия-9 2022 расклад'!M105</f>
        <v>45.454545454545453</v>
      </c>
      <c r="U105" s="462">
        <f>'Химия-9 2023 расклад'!M105</f>
        <v>70</v>
      </c>
      <c r="V105" s="282">
        <f>'Химия-9 2018 расклад'!N107</f>
        <v>0</v>
      </c>
      <c r="W105" s="283">
        <f>'Химия-9 2019 расклад'!N107</f>
        <v>0</v>
      </c>
      <c r="X105" s="283" t="s">
        <v>138</v>
      </c>
      <c r="Y105" s="283"/>
      <c r="Z105" s="390">
        <f>'Химия-9 2022 расклад'!N105</f>
        <v>1.0000000000000002</v>
      </c>
      <c r="AA105" s="457">
        <f>'Химия-9 2023 расклад'!N105</f>
        <v>0</v>
      </c>
      <c r="AB105" s="400">
        <f>'Химия-9 2018 расклад'!O107</f>
        <v>0</v>
      </c>
      <c r="AC105" s="284">
        <f>'Химия-9 2019 расклад'!O107</f>
        <v>0</v>
      </c>
      <c r="AD105" s="284" t="s">
        <v>138</v>
      </c>
      <c r="AE105" s="285"/>
      <c r="AF105" s="470">
        <f>'Химия-9 2022 расклад'!O105</f>
        <v>9.0909090909090917</v>
      </c>
      <c r="AG105" s="408">
        <f>'Химия-9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281" t="s">
        <v>116</v>
      </c>
      <c r="D106" s="282">
        <f>'Химия-9 2018 расклад'!K108</f>
        <v>44</v>
      </c>
      <c r="E106" s="283">
        <f>'Химия-9 2019 расклад'!K108</f>
        <v>35</v>
      </c>
      <c r="F106" s="283">
        <f>'Химия-9 2020 расклад'!K108</f>
        <v>22</v>
      </c>
      <c r="G106" s="283"/>
      <c r="H106" s="390">
        <f>'Химия-9 2022 расклад'!K106</f>
        <v>32</v>
      </c>
      <c r="I106" s="457">
        <f>'Химия-9 2023 расклад'!K106</f>
        <v>35</v>
      </c>
      <c r="J106" s="282">
        <f>'Химия-9 2018 расклад'!L108</f>
        <v>37.998400000000004</v>
      </c>
      <c r="K106" s="283">
        <f>'Химия-9 2019 расклад'!L108</f>
        <v>25.000500000000002</v>
      </c>
      <c r="L106" s="283">
        <f>'Химия-9 2020 расклад'!L108</f>
        <v>12.9998</v>
      </c>
      <c r="M106" s="283"/>
      <c r="N106" s="390">
        <f>'Химия-9 2022 расклад'!L106</f>
        <v>23</v>
      </c>
      <c r="O106" s="457">
        <f>'Химия-9 2023 расклад'!L106</f>
        <v>32</v>
      </c>
      <c r="P106" s="400">
        <f>'Химия-9 2018 расклад'!M108</f>
        <v>86.36</v>
      </c>
      <c r="Q106" s="284">
        <f>'Химия-9 2019 расклад'!M108</f>
        <v>71.430000000000007</v>
      </c>
      <c r="R106" s="284">
        <f>'Химия-9 2020 расклад'!M108</f>
        <v>59.09</v>
      </c>
      <c r="S106" s="284"/>
      <c r="T106" s="394">
        <f>'Химия-9 2022 расклад'!M106</f>
        <v>71.875</v>
      </c>
      <c r="U106" s="462">
        <f>'Химия-9 2023 расклад'!M106</f>
        <v>91.428571428571431</v>
      </c>
      <c r="V106" s="282">
        <f>'Химия-9 2018 расклад'!N108</f>
        <v>0</v>
      </c>
      <c r="W106" s="283">
        <f>'Химия-9 2019 расклад'!N108</f>
        <v>0</v>
      </c>
      <c r="X106" s="283">
        <f>'Химия-9 2020 расклад'!N108</f>
        <v>1.0009999999999999</v>
      </c>
      <c r="Y106" s="283"/>
      <c r="Z106" s="390">
        <f>'Химия-9 2022 расклад'!N106</f>
        <v>0</v>
      </c>
      <c r="AA106" s="457">
        <f>'Химия-9 2023 расклад'!N106</f>
        <v>0</v>
      </c>
      <c r="AB106" s="400">
        <f>'Химия-9 2018 расклад'!O108</f>
        <v>0</v>
      </c>
      <c r="AC106" s="284">
        <f>'Химия-9 2019 расклад'!O108</f>
        <v>0</v>
      </c>
      <c r="AD106" s="284">
        <f>'Химия-9 2020 расклад'!O108</f>
        <v>4.55</v>
      </c>
      <c r="AE106" s="285"/>
      <c r="AF106" s="470">
        <f>'Химия-9 2022 расклад'!O106</f>
        <v>0</v>
      </c>
      <c r="AG106" s="408">
        <f>'Химия-9 2023 расклад'!O106</f>
        <v>0</v>
      </c>
    </row>
    <row r="107" spans="1:33" s="1" customFormat="1" ht="15" customHeight="1" x14ac:dyDescent="0.25">
      <c r="A107" s="11">
        <v>25</v>
      </c>
      <c r="B107" s="48">
        <v>61500</v>
      </c>
      <c r="C107" s="281" t="s">
        <v>117</v>
      </c>
      <c r="D107" s="282">
        <f>'Химия-9 2018 расклад'!K109</f>
        <v>33</v>
      </c>
      <c r="E107" s="283">
        <f>'Химия-9 2019 расклад'!K109</f>
        <v>34</v>
      </c>
      <c r="F107" s="283" t="s">
        <v>138</v>
      </c>
      <c r="G107" s="283"/>
      <c r="H107" s="390">
        <f>'Химия-9 2022 расклад'!K107</f>
        <v>25</v>
      </c>
      <c r="I107" s="457">
        <f>'Химия-9 2023 расклад'!K107</f>
        <v>32</v>
      </c>
      <c r="J107" s="282">
        <f>'Химия-9 2018 расклад'!L109</f>
        <v>25.997400000000003</v>
      </c>
      <c r="K107" s="283">
        <f>'Химия-9 2019 расклад'!L109</f>
        <v>26.003200000000003</v>
      </c>
      <c r="L107" s="283" t="s">
        <v>138</v>
      </c>
      <c r="M107" s="283"/>
      <c r="N107" s="390">
        <f>'Химия-9 2022 расклад'!L107</f>
        <v>23</v>
      </c>
      <c r="O107" s="457">
        <f>'Химия-9 2023 расклад'!L107</f>
        <v>25</v>
      </c>
      <c r="P107" s="400">
        <f>'Химия-9 2018 расклад'!M109</f>
        <v>78.78</v>
      </c>
      <c r="Q107" s="284">
        <f>'Химия-9 2019 расклад'!M109</f>
        <v>76.48</v>
      </c>
      <c r="R107" s="284" t="s">
        <v>138</v>
      </c>
      <c r="S107" s="284"/>
      <c r="T107" s="394">
        <f>'Химия-9 2022 расклад'!M107</f>
        <v>92</v>
      </c>
      <c r="U107" s="462">
        <f>'Химия-9 2023 расклад'!M107</f>
        <v>78.125</v>
      </c>
      <c r="V107" s="282">
        <f>'Химия-9 2018 расклад'!N109</f>
        <v>1.0032000000000001</v>
      </c>
      <c r="W107" s="283">
        <f>'Химия-9 2019 расклад'!N109</f>
        <v>0</v>
      </c>
      <c r="X107" s="283" t="s">
        <v>138</v>
      </c>
      <c r="Y107" s="283"/>
      <c r="Z107" s="390">
        <f>'Химия-9 2022 расклад'!N107</f>
        <v>0</v>
      </c>
      <c r="AA107" s="457">
        <f>'Химия-9 2023 расклад'!N107</f>
        <v>0</v>
      </c>
      <c r="AB107" s="400">
        <f>'Химия-9 2018 расклад'!O109</f>
        <v>3.04</v>
      </c>
      <c r="AC107" s="284">
        <f>'Химия-9 2019 расклад'!O109</f>
        <v>0</v>
      </c>
      <c r="AD107" s="284" t="s">
        <v>138</v>
      </c>
      <c r="AE107" s="285"/>
      <c r="AF107" s="470">
        <f>'Химия-9 2022 расклад'!O107</f>
        <v>0</v>
      </c>
      <c r="AG107" s="408">
        <f>'Химия-9 2023 расклад'!O107</f>
        <v>0</v>
      </c>
    </row>
    <row r="108" spans="1:33" s="1" customFormat="1" ht="15" customHeight="1" x14ac:dyDescent="0.25">
      <c r="A108" s="11">
        <v>26</v>
      </c>
      <c r="B108" s="48">
        <v>61510</v>
      </c>
      <c r="C108" s="281" t="s">
        <v>89</v>
      </c>
      <c r="D108" s="282">
        <f>'Химия-9 2018 расклад'!K110</f>
        <v>27</v>
      </c>
      <c r="E108" s="283">
        <f>'Химия-9 2019 расклад'!K110</f>
        <v>37</v>
      </c>
      <c r="F108" s="283">
        <f>'Химия-9 2020 расклад'!K110</f>
        <v>93</v>
      </c>
      <c r="G108" s="283"/>
      <c r="H108" s="390">
        <f>'Химия-9 2022 расклад'!K108</f>
        <v>18</v>
      </c>
      <c r="I108" s="457">
        <f>'Химия-9 2023 расклад'!K108</f>
        <v>17</v>
      </c>
      <c r="J108" s="282">
        <f>'Химия-9 2018 расклад'!L110</f>
        <v>26.001000000000005</v>
      </c>
      <c r="K108" s="283">
        <f>'Химия-9 2019 расклад'!L110</f>
        <v>25.999900000000004</v>
      </c>
      <c r="L108" s="283">
        <f>'Химия-9 2020 расклад'!L110</f>
        <v>79.99860000000001</v>
      </c>
      <c r="M108" s="283"/>
      <c r="N108" s="390">
        <f>'Химия-9 2022 расклад'!L108</f>
        <v>15.000000000000002</v>
      </c>
      <c r="O108" s="457">
        <f>'Химия-9 2023 расклад'!L108</f>
        <v>17</v>
      </c>
      <c r="P108" s="400">
        <f>'Химия-9 2018 расклад'!M110</f>
        <v>96.300000000000011</v>
      </c>
      <c r="Q108" s="284">
        <f>'Химия-9 2019 расклад'!M110</f>
        <v>70.27000000000001</v>
      </c>
      <c r="R108" s="284">
        <f>'Химия-9 2020 расклад'!M110</f>
        <v>86.02000000000001</v>
      </c>
      <c r="S108" s="284"/>
      <c r="T108" s="394">
        <f>'Химия-9 2022 расклад'!M108</f>
        <v>83.333333333333343</v>
      </c>
      <c r="U108" s="462">
        <f>'Химия-9 2023 расклад'!M108</f>
        <v>100</v>
      </c>
      <c r="V108" s="282">
        <f>'Химия-9 2018 расклад'!N110</f>
        <v>0</v>
      </c>
      <c r="W108" s="283">
        <f>'Химия-9 2019 расклад'!N110</f>
        <v>0</v>
      </c>
      <c r="X108" s="283">
        <f>'Химия-9 2020 расклад'!N110</f>
        <v>0</v>
      </c>
      <c r="Y108" s="283"/>
      <c r="Z108" s="390">
        <f>'Химия-9 2022 расклад'!N108</f>
        <v>0</v>
      </c>
      <c r="AA108" s="457">
        <f>'Химия-9 2023 расклад'!N108</f>
        <v>0</v>
      </c>
      <c r="AB108" s="400">
        <f>'Химия-9 2018 расклад'!O110</f>
        <v>0</v>
      </c>
      <c r="AC108" s="284">
        <f>'Химия-9 2019 расклад'!O110</f>
        <v>0</v>
      </c>
      <c r="AD108" s="284">
        <f>'Химия-9 2020 расклад'!O110</f>
        <v>0</v>
      </c>
      <c r="AE108" s="285"/>
      <c r="AF108" s="470">
        <f>'Химия-9 2022 расклад'!O108</f>
        <v>0</v>
      </c>
      <c r="AG108" s="408">
        <f>'Химия-9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286" t="s">
        <v>118</v>
      </c>
      <c r="D109" s="282">
        <f>'Химия-9 2018 расклад'!K111</f>
        <v>30</v>
      </c>
      <c r="E109" s="283">
        <f>'Химия-9 2019 расклад'!K111</f>
        <v>21</v>
      </c>
      <c r="F109" s="283">
        <f>'Химия-9 2020 расклад'!K111</f>
        <v>26</v>
      </c>
      <c r="G109" s="283"/>
      <c r="H109" s="390">
        <f>'Химия-9 2022 расклад'!K109</f>
        <v>35</v>
      </c>
      <c r="I109" s="457">
        <f>'Химия-9 2023 расклад'!K109</f>
        <v>24</v>
      </c>
      <c r="J109" s="282">
        <f>'Химия-9 2018 расклад'!L111</f>
        <v>21.999000000000002</v>
      </c>
      <c r="K109" s="283">
        <f>'Химия-9 2019 расклад'!L111</f>
        <v>13.001099999999999</v>
      </c>
      <c r="L109" s="283">
        <f>'Химия-9 2020 расклад'!L111</f>
        <v>24.999000000000002</v>
      </c>
      <c r="M109" s="283"/>
      <c r="N109" s="390">
        <f>'Химия-9 2022 расклад'!L109</f>
        <v>25.999999999999996</v>
      </c>
      <c r="O109" s="457">
        <f>'Химия-9 2023 расклад'!L109</f>
        <v>19</v>
      </c>
      <c r="P109" s="400">
        <f>'Химия-9 2018 расклад'!M111</f>
        <v>73.33</v>
      </c>
      <c r="Q109" s="284">
        <f>'Химия-9 2019 расклад'!M111</f>
        <v>61.91</v>
      </c>
      <c r="R109" s="369">
        <f>'Химия-9 2020 расклад'!M111</f>
        <v>96.15</v>
      </c>
      <c r="S109" s="284"/>
      <c r="T109" s="394">
        <f>'Химия-9 2022 расклад'!M109</f>
        <v>74.285714285714278</v>
      </c>
      <c r="U109" s="462">
        <f>'Химия-9 2023 расклад'!M109</f>
        <v>79.166666666666671</v>
      </c>
      <c r="V109" s="282">
        <f>'Химия-9 2018 расклад'!N111</f>
        <v>0.99900000000000011</v>
      </c>
      <c r="W109" s="283">
        <f>'Химия-9 2019 расклад'!N111</f>
        <v>0</v>
      </c>
      <c r="X109" s="283">
        <f>'Химия-9 2020 расклад'!N111</f>
        <v>1.0010000000000001</v>
      </c>
      <c r="Y109" s="283"/>
      <c r="Z109" s="390">
        <f>'Химия-9 2022 расклад'!N109</f>
        <v>0</v>
      </c>
      <c r="AA109" s="457">
        <f>'Химия-9 2023 расклад'!N109</f>
        <v>0</v>
      </c>
      <c r="AB109" s="400">
        <f>'Химия-9 2018 расклад'!O111</f>
        <v>3.33</v>
      </c>
      <c r="AC109" s="284">
        <f>'Химия-9 2019 расклад'!O111</f>
        <v>0</v>
      </c>
      <c r="AD109" s="284">
        <f>'Химия-9 2020 расклад'!O111</f>
        <v>3.85</v>
      </c>
      <c r="AE109" s="285"/>
      <c r="AF109" s="470">
        <f>'Химия-9 2022 расклад'!O109</f>
        <v>0</v>
      </c>
      <c r="AG109" s="408">
        <f>'Химия-9 2023 расклад'!O109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286" t="s">
        <v>119</v>
      </c>
      <c r="D110" s="282" t="s">
        <v>138</v>
      </c>
      <c r="E110" s="283">
        <f>'Химия-9 2019 расклад'!K112</f>
        <v>3</v>
      </c>
      <c r="F110" s="283">
        <f>'Химия-9 2020 расклад'!K112</f>
        <v>142</v>
      </c>
      <c r="G110" s="283"/>
      <c r="H110" s="390">
        <f>'Химия-9 2022 расклад'!K110</f>
        <v>7</v>
      </c>
      <c r="I110" s="457">
        <f>'Химия-9 2023 расклад'!K110</f>
        <v>12</v>
      </c>
      <c r="J110" s="282" t="s">
        <v>138</v>
      </c>
      <c r="K110" s="283">
        <f>'Химия-9 2019 расклад'!L112</f>
        <v>3</v>
      </c>
      <c r="L110" s="283">
        <f>'Химия-9 2020 расклад'!L112</f>
        <v>112.00959999999999</v>
      </c>
      <c r="M110" s="283"/>
      <c r="N110" s="390">
        <f>'Химия-9 2022 расклад'!L110</f>
        <v>5</v>
      </c>
      <c r="O110" s="457">
        <f>'Химия-9 2023 расклад'!L110</f>
        <v>11</v>
      </c>
      <c r="P110" s="400" t="s">
        <v>138</v>
      </c>
      <c r="Q110" s="284">
        <f>'Химия-9 2019 расклад'!M112</f>
        <v>100</v>
      </c>
      <c r="R110" s="284">
        <f>'Химия-9 2020 расклад'!M112</f>
        <v>78.88</v>
      </c>
      <c r="S110" s="284"/>
      <c r="T110" s="394">
        <f>'Химия-9 2022 расклад'!M110</f>
        <v>71.428571428571431</v>
      </c>
      <c r="U110" s="462">
        <f>'Химия-9 2023 расклад'!M110</f>
        <v>91.666666666666671</v>
      </c>
      <c r="V110" s="282" t="s">
        <v>138</v>
      </c>
      <c r="W110" s="283">
        <f>'Химия-9 2019 расклад'!N112</f>
        <v>0</v>
      </c>
      <c r="X110" s="283">
        <f>'Химия-9 2020 расклад'!N112</f>
        <v>11.998999999999999</v>
      </c>
      <c r="Y110" s="283"/>
      <c r="Z110" s="390">
        <f>'Химия-9 2022 расклад'!N110</f>
        <v>0</v>
      </c>
      <c r="AA110" s="457">
        <f>'Химия-9 2023 расклад'!N110</f>
        <v>0</v>
      </c>
      <c r="AB110" s="400" t="s">
        <v>138</v>
      </c>
      <c r="AC110" s="284">
        <f>'Химия-9 2019 расклад'!O112</f>
        <v>0</v>
      </c>
      <c r="AD110" s="284">
        <f>'Химия-9 2020 расклад'!O112</f>
        <v>8.4499999999999993</v>
      </c>
      <c r="AE110" s="285"/>
      <c r="AF110" s="470">
        <f>'Химия-9 2022 расклад'!O110</f>
        <v>0</v>
      </c>
      <c r="AG110" s="408">
        <f>'Химия-9 2023 расклад'!O110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286" t="s">
        <v>121</v>
      </c>
      <c r="D111" s="282" t="s">
        <v>138</v>
      </c>
      <c r="E111" s="283" t="s">
        <v>138</v>
      </c>
      <c r="F111" s="283" t="s">
        <v>138</v>
      </c>
      <c r="G111" s="283"/>
      <c r="H111" s="390">
        <f>'Химия-9 2022 расклад'!K111</f>
        <v>7</v>
      </c>
      <c r="I111" s="457">
        <f>'Химия-9 2023 расклад'!K111</f>
        <v>14</v>
      </c>
      <c r="J111" s="282" t="s">
        <v>138</v>
      </c>
      <c r="K111" s="283" t="s">
        <v>138</v>
      </c>
      <c r="L111" s="283" t="s">
        <v>138</v>
      </c>
      <c r="M111" s="283"/>
      <c r="N111" s="390">
        <f>'Химия-9 2022 расклад'!L111</f>
        <v>3</v>
      </c>
      <c r="O111" s="457">
        <f>'Химия-9 2023 расклад'!L111</f>
        <v>10</v>
      </c>
      <c r="P111" s="282" t="s">
        <v>138</v>
      </c>
      <c r="Q111" s="283" t="s">
        <v>138</v>
      </c>
      <c r="R111" s="284" t="s">
        <v>138</v>
      </c>
      <c r="S111" s="284"/>
      <c r="T111" s="394">
        <f>'Химия-9 2022 расклад'!M111</f>
        <v>42.857142857142854</v>
      </c>
      <c r="U111" s="462">
        <f>'Химия-9 2023 расклад'!M111</f>
        <v>71.428571428571431</v>
      </c>
      <c r="V111" s="282" t="s">
        <v>138</v>
      </c>
      <c r="W111" s="283" t="s">
        <v>138</v>
      </c>
      <c r="X111" s="283" t="s">
        <v>138</v>
      </c>
      <c r="Y111" s="283"/>
      <c r="Z111" s="390">
        <f>'Химия-9 2022 расклад'!N111</f>
        <v>1</v>
      </c>
      <c r="AA111" s="457">
        <f>'Химия-9 2023 расклад'!N111</f>
        <v>0</v>
      </c>
      <c r="AB111" s="282" t="s">
        <v>138</v>
      </c>
      <c r="AC111" s="283" t="s">
        <v>138</v>
      </c>
      <c r="AD111" s="284" t="s">
        <v>138</v>
      </c>
      <c r="AE111" s="285"/>
      <c r="AF111" s="470">
        <f>'Химия-9 2022 расклад'!O111</f>
        <v>14.285714285714286</v>
      </c>
      <c r="AG111" s="408">
        <f>'Химия-9 2023 расклад'!O111</f>
        <v>0</v>
      </c>
    </row>
    <row r="112" spans="1:33" s="1" customFormat="1" ht="15" customHeight="1" thickBot="1" x14ac:dyDescent="0.3">
      <c r="A112" s="15">
        <v>30</v>
      </c>
      <c r="B112" s="50">
        <v>61570</v>
      </c>
      <c r="C112" s="286" t="s">
        <v>123</v>
      </c>
      <c r="D112" s="282" t="s">
        <v>138</v>
      </c>
      <c r="E112" s="283" t="s">
        <v>138</v>
      </c>
      <c r="F112" s="289">
        <f>'Химия-9 2020 расклад'!K114</f>
        <v>28</v>
      </c>
      <c r="G112" s="399"/>
      <c r="H112" s="391">
        <f>'Химия-9 2022 расклад'!K112</f>
        <v>3</v>
      </c>
      <c r="I112" s="458">
        <f>'Химия-9 2023 расклад'!K112</f>
        <v>1</v>
      </c>
      <c r="J112" s="288" t="s">
        <v>138</v>
      </c>
      <c r="K112" s="399" t="s">
        <v>138</v>
      </c>
      <c r="L112" s="399">
        <f>'Химия-9 2020 расклад'!L114</f>
        <v>7</v>
      </c>
      <c r="M112" s="399"/>
      <c r="N112" s="391">
        <f>'Химия-9 2022 расклад'!L112</f>
        <v>2</v>
      </c>
      <c r="O112" s="458">
        <f>'Химия-9 2023 расклад'!L112</f>
        <v>1</v>
      </c>
      <c r="P112" s="282" t="s">
        <v>138</v>
      </c>
      <c r="Q112" s="283" t="s">
        <v>138</v>
      </c>
      <c r="R112" s="398">
        <f>'Химия-9 2020 расклад'!M114</f>
        <v>25</v>
      </c>
      <c r="S112" s="398"/>
      <c r="T112" s="395">
        <f>'Химия-9 2022 расклад'!M112</f>
        <v>66.666666666666671</v>
      </c>
      <c r="U112" s="463">
        <f>'Химия-9 2023 расклад'!M112</f>
        <v>100</v>
      </c>
      <c r="V112" s="282" t="s">
        <v>138</v>
      </c>
      <c r="W112" s="283" t="s">
        <v>138</v>
      </c>
      <c r="X112" s="399">
        <f>'Химия-9 2020 расклад'!N114</f>
        <v>7</v>
      </c>
      <c r="Y112" s="399"/>
      <c r="Z112" s="391">
        <f>'Химия-9 2022 расклад'!N112</f>
        <v>0</v>
      </c>
      <c r="AA112" s="458">
        <f>'Химия-9 2023 расклад'!N112</f>
        <v>0</v>
      </c>
      <c r="AB112" s="288" t="s">
        <v>138</v>
      </c>
      <c r="AC112" s="399" t="s">
        <v>138</v>
      </c>
      <c r="AD112" s="398">
        <f>'Химия-9 2020 расклад'!O114</f>
        <v>25</v>
      </c>
      <c r="AE112" s="290"/>
      <c r="AF112" s="471">
        <f>'Химия-9 2022 расклад'!O112</f>
        <v>0</v>
      </c>
      <c r="AG112" s="409">
        <f>'Химия-9 2023 расклад'!O112</f>
        <v>0</v>
      </c>
    </row>
    <row r="113" spans="1:33" s="1" customFormat="1" ht="15" customHeight="1" thickBot="1" x14ac:dyDescent="0.3">
      <c r="A113" s="40"/>
      <c r="B113" s="56"/>
      <c r="C113" s="291" t="s">
        <v>107</v>
      </c>
      <c r="D113" s="419">
        <f>'Химия-9 2018 расклад'!K115</f>
        <v>129</v>
      </c>
      <c r="E113" s="420">
        <f>'Химия-9 2019 расклад'!K115</f>
        <v>117</v>
      </c>
      <c r="F113" s="420">
        <f>'Химия-9 2020 расклад'!K115</f>
        <v>187</v>
      </c>
      <c r="G113" s="420">
        <f>'Химия-9 2021 расклад'!K115</f>
        <v>0</v>
      </c>
      <c r="H113" s="421">
        <f>'Химия-9 2022 расклад'!K113</f>
        <v>73</v>
      </c>
      <c r="I113" s="455">
        <f>'Химия-9 2023 расклад'!K113</f>
        <v>80</v>
      </c>
      <c r="J113" s="419">
        <f>'Химия-9 2018 расклад'!L115</f>
        <v>97.999700000000018</v>
      </c>
      <c r="K113" s="420">
        <f>'Химия-9 2019 расклад'!L115</f>
        <v>93.001599999999996</v>
      </c>
      <c r="L113" s="420">
        <f>'Химия-9 2020 расклад'!L115</f>
        <v>133.00039999999998</v>
      </c>
      <c r="M113" s="420">
        <f>'Химия-9 2021 расклад'!L115</f>
        <v>0</v>
      </c>
      <c r="N113" s="421">
        <f>'Химия-9 2022 расклад'!L113</f>
        <v>49</v>
      </c>
      <c r="O113" s="455">
        <f>'Химия-9 2023 расклад'!L113</f>
        <v>65</v>
      </c>
      <c r="P113" s="424">
        <f>'Химия-9 2018 расклад'!M115</f>
        <v>73.301428571428573</v>
      </c>
      <c r="Q113" s="422">
        <f>'Химия-9 2019 расклад'!M115</f>
        <v>77.208749999999995</v>
      </c>
      <c r="R113" s="422">
        <f>'Химия-9 2020 расклад'!M115</f>
        <v>72.041666666666657</v>
      </c>
      <c r="S113" s="422">
        <f>'Химия-9 2021 расклад'!M115</f>
        <v>0</v>
      </c>
      <c r="T113" s="423">
        <f>'Химия-9 2022 расклад'!M113</f>
        <v>59.651274651274647</v>
      </c>
      <c r="U113" s="461">
        <f>'Химия-9 2023 расклад'!M113</f>
        <v>81.25</v>
      </c>
      <c r="V113" s="419">
        <f>'Химия-9 2018 расклад'!N115</f>
        <v>1.9986000000000002</v>
      </c>
      <c r="W113" s="420">
        <f>'Химия-9 2019 расклад'!N115</f>
        <v>0.99900000000000011</v>
      </c>
      <c r="X113" s="420">
        <f>'Химия-9 2020 расклад'!N115</f>
        <v>11.998799999999999</v>
      </c>
      <c r="Y113" s="420">
        <f>'Химия-9 2021 расклад'!N115</f>
        <v>0</v>
      </c>
      <c r="Z113" s="421">
        <f>'Химия-9 2022 расклад'!N113</f>
        <v>3</v>
      </c>
      <c r="AA113" s="455">
        <f>'Химия-9 2023 расклад'!N113</f>
        <v>4</v>
      </c>
      <c r="AB113" s="424">
        <f>'Химия-9 2018 расклад'!O115</f>
        <v>1.5757142857142858</v>
      </c>
      <c r="AC113" s="422">
        <f>'Химия-9 2019 расклад'!O115</f>
        <v>0.33750000000000002</v>
      </c>
      <c r="AD113" s="422">
        <f>'Химия-9 2020 расклад'!O115</f>
        <v>7.9575000000000005</v>
      </c>
      <c r="AE113" s="425">
        <f>'Химия-9 2021 расклад'!O115</f>
        <v>0</v>
      </c>
      <c r="AF113" s="468">
        <f>'Химия-9 2022 расклад'!O113</f>
        <v>4.8095238095238093</v>
      </c>
      <c r="AG113" s="426">
        <f>'Химия-9 2023 расклад'!O113</f>
        <v>5</v>
      </c>
    </row>
    <row r="114" spans="1:33" s="1" customFormat="1" ht="15" customHeight="1" x14ac:dyDescent="0.25">
      <c r="A114" s="10">
        <v>1</v>
      </c>
      <c r="B114" s="49">
        <v>70020</v>
      </c>
      <c r="C114" s="276" t="s">
        <v>90</v>
      </c>
      <c r="D114" s="277">
        <f>'Химия-9 2018 расклад'!K116</f>
        <v>16</v>
      </c>
      <c r="E114" s="278">
        <f>'Химия-9 2019 расклад'!K116</f>
        <v>17</v>
      </c>
      <c r="F114" s="278" t="s">
        <v>138</v>
      </c>
      <c r="G114" s="278"/>
      <c r="H114" s="392">
        <f>'Химия-9 2022 расклад'!K114</f>
        <v>10</v>
      </c>
      <c r="I114" s="456">
        <f>'Химия-9 2023 расклад'!K114</f>
        <v>7</v>
      </c>
      <c r="J114" s="277">
        <f>'Химия-9 2018 расклад'!L116</f>
        <v>13</v>
      </c>
      <c r="K114" s="278">
        <f>'Химия-9 2019 расклад'!L116</f>
        <v>16.000399999999999</v>
      </c>
      <c r="L114" s="278" t="s">
        <v>138</v>
      </c>
      <c r="M114" s="278"/>
      <c r="N114" s="392">
        <f>'Химия-9 2022 расклад'!L114</f>
        <v>10</v>
      </c>
      <c r="O114" s="456">
        <f>'Химия-9 2023 расклад'!L114</f>
        <v>6</v>
      </c>
      <c r="P114" s="402">
        <f>'Химия-9 2018 расклад'!M116</f>
        <v>81.25</v>
      </c>
      <c r="Q114" s="279">
        <f>'Химия-9 2019 расклад'!M116</f>
        <v>94.12</v>
      </c>
      <c r="R114" s="279" t="s">
        <v>138</v>
      </c>
      <c r="S114" s="279"/>
      <c r="T114" s="396">
        <f>'Химия-9 2022 расклад'!M114</f>
        <v>100</v>
      </c>
      <c r="U114" s="464">
        <f>'Химия-9 2023 расклад'!M114</f>
        <v>85.714285714285708</v>
      </c>
      <c r="V114" s="277">
        <f>'Химия-9 2018 расклад'!N116</f>
        <v>0</v>
      </c>
      <c r="W114" s="278">
        <f>'Химия-9 2019 расклад'!N116</f>
        <v>0</v>
      </c>
      <c r="X114" s="278" t="s">
        <v>138</v>
      </c>
      <c r="Y114" s="278"/>
      <c r="Z114" s="392">
        <f>'Химия-9 2022 расклад'!N114</f>
        <v>0</v>
      </c>
      <c r="AA114" s="456">
        <f>'Химия-9 2023 расклад'!N114</f>
        <v>0</v>
      </c>
      <c r="AB114" s="402">
        <f>'Химия-9 2018 расклад'!O116</f>
        <v>0</v>
      </c>
      <c r="AC114" s="279">
        <f>'Химия-9 2019 расклад'!O116</f>
        <v>0</v>
      </c>
      <c r="AD114" s="279" t="s">
        <v>138</v>
      </c>
      <c r="AE114" s="280"/>
      <c r="AF114" s="469">
        <f>'Химия-9 2022 расклад'!O114</f>
        <v>0</v>
      </c>
      <c r="AG114" s="407">
        <f>'Химия-9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81" t="s">
        <v>93</v>
      </c>
      <c r="D115" s="282">
        <f>'Химия-9 2018 расклад'!K117</f>
        <v>16</v>
      </c>
      <c r="E115" s="283">
        <f>'Химия-9 2019 расклад'!K117</f>
        <v>20</v>
      </c>
      <c r="F115" s="283" t="s">
        <v>138</v>
      </c>
      <c r="G115" s="283"/>
      <c r="H115" s="390">
        <f>'Химия-9 2022 расклад'!K115</f>
        <v>7</v>
      </c>
      <c r="I115" s="457">
        <f>'Химия-9 2023 расклад'!K115</f>
        <v>10</v>
      </c>
      <c r="J115" s="282">
        <f>'Химия-9 2018 расклад'!L117</f>
        <v>13</v>
      </c>
      <c r="K115" s="283">
        <f>'Химия-9 2019 расклад'!L117</f>
        <v>15</v>
      </c>
      <c r="L115" s="283" t="s">
        <v>138</v>
      </c>
      <c r="M115" s="283"/>
      <c r="N115" s="390">
        <f>'Химия-9 2022 расклад'!L115</f>
        <v>1</v>
      </c>
      <c r="O115" s="457">
        <f>'Химия-9 2023 расклад'!L115</f>
        <v>8</v>
      </c>
      <c r="P115" s="400">
        <f>'Химия-9 2018 расклад'!M117</f>
        <v>81.25</v>
      </c>
      <c r="Q115" s="284">
        <f>'Химия-9 2019 расклад'!M117</f>
        <v>75</v>
      </c>
      <c r="R115" s="284" t="s">
        <v>138</v>
      </c>
      <c r="S115" s="284"/>
      <c r="T115" s="394">
        <f>'Химия-9 2022 расклад'!M115</f>
        <v>14.285714285714286</v>
      </c>
      <c r="U115" s="462">
        <f>'Химия-9 2023 расклад'!M115</f>
        <v>80</v>
      </c>
      <c r="V115" s="282">
        <f>'Химия-9 2018 расклад'!N117</f>
        <v>0</v>
      </c>
      <c r="W115" s="283">
        <f>'Химия-9 2019 расклад'!N117</f>
        <v>0</v>
      </c>
      <c r="X115" s="283" t="s">
        <v>138</v>
      </c>
      <c r="Y115" s="283"/>
      <c r="Z115" s="390">
        <f>'Химия-9 2022 расклад'!N115</f>
        <v>1</v>
      </c>
      <c r="AA115" s="457">
        <f>'Химия-9 2023 расклад'!N115</f>
        <v>1</v>
      </c>
      <c r="AB115" s="400">
        <f>'Химия-9 2018 расклад'!O117</f>
        <v>0</v>
      </c>
      <c r="AC115" s="284">
        <f>'Химия-9 2019 расклад'!O117</f>
        <v>0</v>
      </c>
      <c r="AD115" s="284" t="s">
        <v>138</v>
      </c>
      <c r="AE115" s="285"/>
      <c r="AF115" s="470">
        <f>'Химия-9 2022 расклад'!O115</f>
        <v>14.285714285714286</v>
      </c>
      <c r="AG115" s="408">
        <f>'Химия-9 2023 расклад'!O115</f>
        <v>10</v>
      </c>
    </row>
    <row r="116" spans="1:33" s="1" customFormat="1" ht="15" customHeight="1" x14ac:dyDescent="0.25">
      <c r="A116" s="11">
        <v>3</v>
      </c>
      <c r="B116" s="48">
        <v>70021</v>
      </c>
      <c r="C116" s="281" t="s">
        <v>91</v>
      </c>
      <c r="D116" s="282">
        <f>'Химия-9 2018 расклад'!K118</f>
        <v>13</v>
      </c>
      <c r="E116" s="283">
        <f>'Химия-9 2019 расклад'!K118</f>
        <v>14</v>
      </c>
      <c r="F116" s="283">
        <f>'Химия-9 2020 расклад'!K118</f>
        <v>62</v>
      </c>
      <c r="G116" s="283"/>
      <c r="H116" s="390">
        <f>'Химия-9 2022 расклад'!K116</f>
        <v>10</v>
      </c>
      <c r="I116" s="457">
        <f>'Химия-9 2023 расклад'!K116</f>
        <v>12</v>
      </c>
      <c r="J116" s="282">
        <f>'Химия-9 2018 расклад'!L118</f>
        <v>8.9998999999999985</v>
      </c>
      <c r="K116" s="283">
        <f>'Химия-9 2019 расклад'!L118</f>
        <v>10.000200000000001</v>
      </c>
      <c r="L116" s="283">
        <f>'Химия-9 2020 расклад'!L118</f>
        <v>48.998599999999996</v>
      </c>
      <c r="M116" s="283"/>
      <c r="N116" s="390">
        <f>'Химия-9 2022 расклад'!L116</f>
        <v>8</v>
      </c>
      <c r="O116" s="457">
        <f>'Химия-9 2023 расклад'!L116</f>
        <v>10</v>
      </c>
      <c r="P116" s="400">
        <f>'Химия-9 2018 расклад'!M118</f>
        <v>69.22999999999999</v>
      </c>
      <c r="Q116" s="284">
        <f>'Химия-9 2019 расклад'!M118</f>
        <v>71.430000000000007</v>
      </c>
      <c r="R116" s="284">
        <f>'Химия-9 2020 расклад'!M118</f>
        <v>79.03</v>
      </c>
      <c r="S116" s="284"/>
      <c r="T116" s="394">
        <f>'Химия-9 2022 расклад'!M116</f>
        <v>80</v>
      </c>
      <c r="U116" s="462">
        <f>'Химия-9 2023 расклад'!M116</f>
        <v>83.333333333333329</v>
      </c>
      <c r="V116" s="282">
        <f>'Химия-9 2018 расклад'!N118</f>
        <v>0</v>
      </c>
      <c r="W116" s="283">
        <f>'Химия-9 2019 расклад'!N118</f>
        <v>0</v>
      </c>
      <c r="X116" s="283">
        <f>'Химия-9 2020 расклад'!N118</f>
        <v>6.0015999999999998</v>
      </c>
      <c r="Y116" s="283"/>
      <c r="Z116" s="390">
        <f>'Химия-9 2022 расклад'!N116</f>
        <v>0</v>
      </c>
      <c r="AA116" s="457">
        <f>'Химия-9 2023 расклад'!N116</f>
        <v>0</v>
      </c>
      <c r="AB116" s="400">
        <f>'Химия-9 2018 расклад'!O118</f>
        <v>0</v>
      </c>
      <c r="AC116" s="284">
        <f>'Химия-9 2019 расклад'!O118</f>
        <v>0</v>
      </c>
      <c r="AD116" s="284">
        <f>'Химия-9 2020 расклад'!O118</f>
        <v>9.68</v>
      </c>
      <c r="AE116" s="285"/>
      <c r="AF116" s="470">
        <f>'Химия-9 2022 расклад'!O116</f>
        <v>0</v>
      </c>
      <c r="AG116" s="408">
        <f>'Химия-9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281" t="s">
        <v>92</v>
      </c>
      <c r="D117" s="282" t="s">
        <v>138</v>
      </c>
      <c r="E117" s="283">
        <f>'Химия-9 2019 расклад'!K119</f>
        <v>5</v>
      </c>
      <c r="F117" s="283" t="s">
        <v>138</v>
      </c>
      <c r="G117" s="283"/>
      <c r="H117" s="390">
        <f>'Химия-9 2022 расклад'!K117</f>
        <v>2</v>
      </c>
      <c r="I117" s="457">
        <f>'Химия-9 2023 расклад'!K117</f>
        <v>1</v>
      </c>
      <c r="J117" s="282" t="s">
        <v>138</v>
      </c>
      <c r="K117" s="283">
        <f>'Химия-9 2019 расклад'!L119</f>
        <v>3</v>
      </c>
      <c r="L117" s="283" t="s">
        <v>138</v>
      </c>
      <c r="M117" s="283"/>
      <c r="N117" s="390">
        <f>'Химия-9 2022 расклад'!L117</f>
        <v>2</v>
      </c>
      <c r="O117" s="457">
        <f>'Химия-9 2023 расклад'!L117</f>
        <v>1</v>
      </c>
      <c r="P117" s="400" t="s">
        <v>138</v>
      </c>
      <c r="Q117" s="284">
        <f>'Химия-9 2019 расклад'!M119</f>
        <v>60</v>
      </c>
      <c r="R117" s="284" t="s">
        <v>138</v>
      </c>
      <c r="S117" s="284"/>
      <c r="T117" s="394">
        <f>'Химия-9 2022 расклад'!M117</f>
        <v>100</v>
      </c>
      <c r="U117" s="462">
        <f>'Химия-9 2023 расклад'!M117</f>
        <v>100</v>
      </c>
      <c r="V117" s="282" t="s">
        <v>138</v>
      </c>
      <c r="W117" s="283">
        <f>'Химия-9 2019 расклад'!N119</f>
        <v>0</v>
      </c>
      <c r="X117" s="283" t="s">
        <v>138</v>
      </c>
      <c r="Y117" s="283"/>
      <c r="Z117" s="390">
        <f>'Химия-9 2022 расклад'!N117</f>
        <v>0</v>
      </c>
      <c r="AA117" s="457">
        <f>'Химия-9 2023 расклад'!N117</f>
        <v>0</v>
      </c>
      <c r="AB117" s="400" t="s">
        <v>138</v>
      </c>
      <c r="AC117" s="284">
        <f>'Химия-9 2019 расклад'!O119</f>
        <v>0</v>
      </c>
      <c r="AD117" s="284" t="s">
        <v>138</v>
      </c>
      <c r="AE117" s="285"/>
      <c r="AF117" s="470">
        <f>'Химия-9 2022 расклад'!O117</f>
        <v>0</v>
      </c>
      <c r="AG117" s="408">
        <f>'Химия-9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81" t="s">
        <v>108</v>
      </c>
      <c r="D118" s="282">
        <f>'Химия-9 2018 расклад'!K120</f>
        <v>22</v>
      </c>
      <c r="E118" s="283">
        <f>'Химия-9 2019 расклад'!K120</f>
        <v>13</v>
      </c>
      <c r="F118" s="283" t="s">
        <v>138</v>
      </c>
      <c r="G118" s="283"/>
      <c r="H118" s="390">
        <f>'Химия-9 2022 расклад'!K118</f>
        <v>11</v>
      </c>
      <c r="I118" s="457">
        <f>'Химия-9 2023 расклад'!K118</f>
        <v>19</v>
      </c>
      <c r="J118" s="282">
        <f>'Химия-9 2018 расклад'!L120</f>
        <v>20.999000000000002</v>
      </c>
      <c r="K118" s="283">
        <f>'Химия-9 2019 расклад'!L120</f>
        <v>12.000299999999999</v>
      </c>
      <c r="L118" s="283" t="s">
        <v>138</v>
      </c>
      <c r="M118" s="283"/>
      <c r="N118" s="390">
        <f>'Химия-9 2022 расклад'!L118</f>
        <v>10</v>
      </c>
      <c r="O118" s="457">
        <f>'Химия-9 2023 расклад'!L118</f>
        <v>17</v>
      </c>
      <c r="P118" s="400">
        <f>'Химия-9 2018 расклад'!M120</f>
        <v>95.45</v>
      </c>
      <c r="Q118" s="284">
        <f>'Химия-9 2019 расклад'!M120</f>
        <v>92.31</v>
      </c>
      <c r="R118" s="284" t="s">
        <v>138</v>
      </c>
      <c r="S118" s="284"/>
      <c r="T118" s="394">
        <f>'Химия-9 2022 расклад'!M118</f>
        <v>90.909090909090907</v>
      </c>
      <c r="U118" s="462">
        <f>'Химия-9 2023 расклад'!M118</f>
        <v>89.473684210526315</v>
      </c>
      <c r="V118" s="282">
        <f>'Химия-9 2018 расклад'!N120</f>
        <v>0</v>
      </c>
      <c r="W118" s="283">
        <f>'Химия-9 2019 расклад'!N120</f>
        <v>0</v>
      </c>
      <c r="X118" s="283" t="s">
        <v>138</v>
      </c>
      <c r="Y118" s="283"/>
      <c r="Z118" s="390">
        <f>'Химия-9 2022 расклад'!N118</f>
        <v>0</v>
      </c>
      <c r="AA118" s="457">
        <f>'Химия-9 2023 расклад'!N118</f>
        <v>0</v>
      </c>
      <c r="AB118" s="400">
        <f>'Химия-9 2018 расклад'!O120</f>
        <v>0</v>
      </c>
      <c r="AC118" s="284">
        <f>'Химия-9 2019 расклад'!O120</f>
        <v>0</v>
      </c>
      <c r="AD118" s="284" t="s">
        <v>138</v>
      </c>
      <c r="AE118" s="285"/>
      <c r="AF118" s="470">
        <f>'Химия-9 2022 расклад'!O118</f>
        <v>0</v>
      </c>
      <c r="AG118" s="408">
        <f>'Химия-9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281" t="s">
        <v>94</v>
      </c>
      <c r="D119" s="282">
        <f>'Химия-9 2018 расклад'!K121</f>
        <v>13</v>
      </c>
      <c r="E119" s="283">
        <f>'Химия-9 2019 расклад'!K121</f>
        <v>4</v>
      </c>
      <c r="F119" s="283">
        <f>'Химия-9 2020 расклад'!K121</f>
        <v>40</v>
      </c>
      <c r="G119" s="283"/>
      <c r="H119" s="390">
        <f>'Химия-9 2022 расклад'!K119</f>
        <v>4</v>
      </c>
      <c r="I119" s="457">
        <f>'Химия-9 2023 расклад'!K119</f>
        <v>2</v>
      </c>
      <c r="J119" s="282">
        <f>'Химия-9 2018 расклад'!L121</f>
        <v>9.9996000000000009</v>
      </c>
      <c r="K119" s="283">
        <f>'Химия-9 2019 расклад'!L121</f>
        <v>3</v>
      </c>
      <c r="L119" s="283">
        <f>'Химия-9 2020 расклад'!L121</f>
        <v>34</v>
      </c>
      <c r="M119" s="283"/>
      <c r="N119" s="390">
        <f>'Химия-9 2022 расклад'!L119</f>
        <v>1</v>
      </c>
      <c r="O119" s="457">
        <f>'Химия-9 2023 расклад'!L119</f>
        <v>2</v>
      </c>
      <c r="P119" s="400">
        <f>'Химия-9 2018 расклад'!M121</f>
        <v>76.92</v>
      </c>
      <c r="Q119" s="284">
        <f>'Химия-9 2019 расклад'!M121</f>
        <v>75</v>
      </c>
      <c r="R119" s="284">
        <f>'Химия-9 2020 расклад'!M121</f>
        <v>85</v>
      </c>
      <c r="S119" s="284"/>
      <c r="T119" s="394">
        <f>'Химия-9 2022 расклад'!M119</f>
        <v>25</v>
      </c>
      <c r="U119" s="462">
        <f>'Химия-9 2023 расклад'!M119</f>
        <v>100</v>
      </c>
      <c r="V119" s="282">
        <f>'Химия-9 2018 расклад'!N121</f>
        <v>0</v>
      </c>
      <c r="W119" s="283">
        <f>'Химия-9 2019 расклад'!N121</f>
        <v>0</v>
      </c>
      <c r="X119" s="283">
        <f>'Химия-9 2020 расклад'!N121</f>
        <v>1</v>
      </c>
      <c r="Y119" s="283"/>
      <c r="Z119" s="390">
        <f>'Химия-9 2022 расклад'!N119</f>
        <v>1</v>
      </c>
      <c r="AA119" s="457">
        <f>'Химия-9 2023 расклад'!N119</f>
        <v>0</v>
      </c>
      <c r="AB119" s="400">
        <f>'Химия-9 2018 расклад'!O121</f>
        <v>0</v>
      </c>
      <c r="AC119" s="284">
        <f>'Химия-9 2019 расклад'!O121</f>
        <v>0</v>
      </c>
      <c r="AD119" s="284">
        <f>'Химия-9 2020 расклад'!O121</f>
        <v>2.5</v>
      </c>
      <c r="AE119" s="285"/>
      <c r="AF119" s="470">
        <f>'Химия-9 2022 расклад'!O119</f>
        <v>25</v>
      </c>
      <c r="AG119" s="408">
        <f>'Химия-9 2023 расклад'!O119</f>
        <v>0</v>
      </c>
    </row>
    <row r="120" spans="1:33" s="1" customFormat="1" ht="15" customHeight="1" x14ac:dyDescent="0.25">
      <c r="A120" s="11">
        <v>7</v>
      </c>
      <c r="B120" s="48">
        <v>70510</v>
      </c>
      <c r="C120" s="281" t="s">
        <v>95</v>
      </c>
      <c r="D120" s="282">
        <f>'Химия-9 2018 расклад'!K122</f>
        <v>12</v>
      </c>
      <c r="E120" s="283">
        <f>'Химия-9 2019 расклад'!K122</f>
        <v>7</v>
      </c>
      <c r="F120" s="283">
        <f>'Химия-9 2020 расклад'!K122</f>
        <v>18</v>
      </c>
      <c r="G120" s="283"/>
      <c r="H120" s="390">
        <f>'Химия-9 2022 расклад'!K120</f>
        <v>1</v>
      </c>
      <c r="I120" s="457">
        <f>'Химия-9 2023 расклад'!K120</f>
        <v>2</v>
      </c>
      <c r="J120" s="282">
        <f>'Химия-9 2018 расклад'!L122</f>
        <v>3.9995999999999996</v>
      </c>
      <c r="K120" s="283">
        <f>'Химия-9 2019 расклад'!L122</f>
        <v>5.0001000000000007</v>
      </c>
      <c r="L120" s="283">
        <f>'Химия-9 2020 расклад'!L122</f>
        <v>3.9995999999999996</v>
      </c>
      <c r="M120" s="283"/>
      <c r="N120" s="390">
        <f>'Химия-9 2022 расклад'!L120</f>
        <v>0</v>
      </c>
      <c r="O120" s="457">
        <f>'Химия-9 2023 расклад'!L120</f>
        <v>1</v>
      </c>
      <c r="P120" s="400">
        <f>'Химия-9 2018 расклад'!M122</f>
        <v>33.33</v>
      </c>
      <c r="Q120" s="284">
        <f>'Химия-9 2019 расклад'!M122</f>
        <v>71.430000000000007</v>
      </c>
      <c r="R120" s="284">
        <f>'Химия-9 2020 расклад'!M122</f>
        <v>22.22</v>
      </c>
      <c r="S120" s="284"/>
      <c r="T120" s="394">
        <f>'Химия-9 2022 расклад'!M120</f>
        <v>0</v>
      </c>
      <c r="U120" s="462">
        <f>'Химия-9 2023 расклад'!M120</f>
        <v>50</v>
      </c>
      <c r="V120" s="282">
        <f>'Химия-9 2018 расклад'!N122</f>
        <v>0.99960000000000004</v>
      </c>
      <c r="W120" s="283">
        <f>'Химия-9 2019 расклад'!N122</f>
        <v>0</v>
      </c>
      <c r="X120" s="283">
        <f>'Химия-9 2020 расклад'!N122</f>
        <v>3.0006000000000004</v>
      </c>
      <c r="Y120" s="283"/>
      <c r="Z120" s="390">
        <f>'Химия-9 2022 расклад'!N120</f>
        <v>0</v>
      </c>
      <c r="AA120" s="457">
        <f>'Химия-9 2023 расклад'!N120</f>
        <v>1</v>
      </c>
      <c r="AB120" s="400">
        <f>'Химия-9 2018 расклад'!O122</f>
        <v>8.33</v>
      </c>
      <c r="AC120" s="284">
        <f>'Химия-9 2019 расклад'!O122</f>
        <v>0</v>
      </c>
      <c r="AD120" s="284">
        <f>'Химия-9 2020 расклад'!O122</f>
        <v>16.670000000000002</v>
      </c>
      <c r="AE120" s="285"/>
      <c r="AF120" s="470">
        <f>'Химия-9 2022 расклад'!O120</f>
        <v>0</v>
      </c>
      <c r="AG120" s="408">
        <f>'Химия-9 2023 расклад'!O120</f>
        <v>50</v>
      </c>
    </row>
    <row r="121" spans="1:33" s="1" customFormat="1" ht="15" customHeight="1" x14ac:dyDescent="0.25">
      <c r="A121" s="15">
        <v>8</v>
      </c>
      <c r="B121" s="50">
        <v>10880</v>
      </c>
      <c r="C121" s="286" t="s">
        <v>120</v>
      </c>
      <c r="D121" s="282">
        <f>'Химия-9 2018 расклад'!K123</f>
        <v>37</v>
      </c>
      <c r="E121" s="283">
        <f>'Химия-9 2019 расклад'!K123</f>
        <v>37</v>
      </c>
      <c r="F121" s="283" t="s">
        <v>138</v>
      </c>
      <c r="G121" s="283"/>
      <c r="H121" s="390">
        <f>'Химия-9 2022 расклад'!K121</f>
        <v>25</v>
      </c>
      <c r="I121" s="457">
        <f>'Химия-9 2023 расклад'!K121</f>
        <v>24</v>
      </c>
      <c r="J121" s="282">
        <f>'Химия-9 2018 расклад'!L123</f>
        <v>28.001600000000003</v>
      </c>
      <c r="K121" s="283">
        <f>'Химия-9 2019 расклад'!L123</f>
        <v>29.000599999999999</v>
      </c>
      <c r="L121" s="283" t="s">
        <v>138</v>
      </c>
      <c r="M121" s="283"/>
      <c r="N121" s="390">
        <f>'Химия-9 2022 расклад'!L121</f>
        <v>15</v>
      </c>
      <c r="O121" s="457">
        <f>'Химия-9 2023 расклад'!L121</f>
        <v>18</v>
      </c>
      <c r="P121" s="400">
        <f>'Химия-9 2018 расклад'!M123</f>
        <v>75.680000000000007</v>
      </c>
      <c r="Q121" s="284">
        <f>'Химия-9 2019 расклад'!M123</f>
        <v>78.38</v>
      </c>
      <c r="R121" s="284" t="s">
        <v>138</v>
      </c>
      <c r="S121" s="284"/>
      <c r="T121" s="394">
        <f>'Химия-9 2022 расклад'!M121</f>
        <v>60</v>
      </c>
      <c r="U121" s="462">
        <f>'Химия-9 2023 расклад'!M121</f>
        <v>75</v>
      </c>
      <c r="V121" s="282">
        <f>'Химия-9 2018 расклад'!N123</f>
        <v>0.99900000000000011</v>
      </c>
      <c r="W121" s="283">
        <f>'Химия-9 2019 расклад'!N123</f>
        <v>0.99900000000000011</v>
      </c>
      <c r="X121" s="283" t="s">
        <v>138</v>
      </c>
      <c r="Y121" s="283"/>
      <c r="Z121" s="390">
        <f>'Химия-9 2022 расклад'!N121</f>
        <v>1</v>
      </c>
      <c r="AA121" s="457">
        <f>'Химия-9 2023 расклад'!N121</f>
        <v>1</v>
      </c>
      <c r="AB121" s="400">
        <f>'Химия-9 2018 расклад'!O123</f>
        <v>2.7</v>
      </c>
      <c r="AC121" s="284">
        <f>'Химия-9 2019 расклад'!O123</f>
        <v>2.7</v>
      </c>
      <c r="AD121" s="284" t="s">
        <v>138</v>
      </c>
      <c r="AE121" s="285"/>
      <c r="AF121" s="470">
        <f>'Химия-9 2022 расклад'!O121</f>
        <v>4</v>
      </c>
      <c r="AG121" s="408">
        <f>'Химия-9 2023 расклад'!O121</f>
        <v>4.166666666666667</v>
      </c>
    </row>
    <row r="122" spans="1:33" s="1" customFormat="1" ht="15" customHeight="1" thickBot="1" x14ac:dyDescent="0.3">
      <c r="A122" s="12">
        <v>9</v>
      </c>
      <c r="B122" s="52">
        <v>10890</v>
      </c>
      <c r="C122" s="287" t="s">
        <v>122</v>
      </c>
      <c r="D122" s="293" t="s">
        <v>138</v>
      </c>
      <c r="E122" s="294" t="s">
        <v>138</v>
      </c>
      <c r="F122" s="294">
        <f>'Химия-9 2020 расклад'!K124</f>
        <v>67</v>
      </c>
      <c r="G122" s="294"/>
      <c r="H122" s="393">
        <f>'Химия-9 2022 расклад'!K122</f>
        <v>3</v>
      </c>
      <c r="I122" s="459">
        <f>'Химия-9 2023 расклад'!K122</f>
        <v>3</v>
      </c>
      <c r="J122" s="293" t="s">
        <v>138</v>
      </c>
      <c r="K122" s="294" t="s">
        <v>138</v>
      </c>
      <c r="L122" s="294">
        <f>'Химия-9 2020 расклад'!L124</f>
        <v>46.002199999999995</v>
      </c>
      <c r="M122" s="294"/>
      <c r="N122" s="393">
        <f>'Химия-9 2022 расклад'!L122</f>
        <v>2</v>
      </c>
      <c r="O122" s="459">
        <f>'Химия-9 2023 расклад'!L122</f>
        <v>2</v>
      </c>
      <c r="P122" s="403" t="s">
        <v>138</v>
      </c>
      <c r="Q122" s="295" t="s">
        <v>138</v>
      </c>
      <c r="R122" s="295">
        <f>'Химия-9 2020 расклад'!M124</f>
        <v>68.66</v>
      </c>
      <c r="S122" s="295"/>
      <c r="T122" s="397">
        <f>'Химия-9 2022 расклад'!M122</f>
        <v>66.666666666666671</v>
      </c>
      <c r="U122" s="465">
        <f>'Химия-9 2023 расклад'!M122</f>
        <v>66.666666666666671</v>
      </c>
      <c r="V122" s="293" t="s">
        <v>138</v>
      </c>
      <c r="W122" s="294" t="s">
        <v>138</v>
      </c>
      <c r="X122" s="294">
        <f>'Химия-9 2020 расклад'!N124</f>
        <v>1.9965999999999999</v>
      </c>
      <c r="Y122" s="294"/>
      <c r="Z122" s="393">
        <f>'Химия-9 2022 расклад'!N122</f>
        <v>0</v>
      </c>
      <c r="AA122" s="459">
        <f>'Химия-9 2023 расклад'!N122</f>
        <v>1</v>
      </c>
      <c r="AB122" s="403" t="s">
        <v>138</v>
      </c>
      <c r="AC122" s="295" t="s">
        <v>138</v>
      </c>
      <c r="AD122" s="295">
        <f>'Химия-9 2020 расклад'!O124</f>
        <v>2.98</v>
      </c>
      <c r="AE122" s="296"/>
      <c r="AF122" s="472">
        <f>'Химия-9 2022 расклад'!O122</f>
        <v>0</v>
      </c>
      <c r="AG122" s="410">
        <f>'Химия-9 2023 расклад'!O122</f>
        <v>33.333333333333336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V4:AA4"/>
    <mergeCell ref="P4:U4"/>
    <mergeCell ref="J4:O4"/>
    <mergeCell ref="D4:I4"/>
    <mergeCell ref="AB4:AG4"/>
    <mergeCell ref="B2:C2"/>
    <mergeCell ref="B6:C6"/>
    <mergeCell ref="A4:A5"/>
    <mergeCell ref="B4:B5"/>
    <mergeCell ref="C4:C5"/>
  </mergeCells>
  <conditionalFormatting sqref="R110:R122 R7:R108">
    <cfRule type="cellIs" dxfId="57" priority="18" operator="equal">
      <formula>"-"</formula>
    </cfRule>
    <cfRule type="cellIs" dxfId="56" priority="27" operator="between">
      <formula>90</formula>
      <formula>100</formula>
    </cfRule>
    <cfRule type="cellIs" dxfId="55" priority="28" operator="between">
      <formula>$R$6</formula>
      <formula>90</formula>
    </cfRule>
    <cfRule type="cellIs" dxfId="54" priority="29" operator="between">
      <formula>50</formula>
      <formula>$R$6</formula>
    </cfRule>
    <cfRule type="cellIs" dxfId="53" priority="30" operator="lessThan">
      <formula>50</formula>
    </cfRule>
  </conditionalFormatting>
  <conditionalFormatting sqref="Q7:Q122">
    <cfRule type="cellIs" dxfId="52" priority="17" operator="equal">
      <formula>"-"</formula>
    </cfRule>
    <cfRule type="cellIs" dxfId="51" priority="31" operator="between">
      <formula>90</formula>
      <formula>100</formula>
    </cfRule>
    <cfRule type="cellIs" dxfId="50" priority="32" operator="between">
      <formula>$Q$6</formula>
      <formula>90</formula>
    </cfRule>
    <cfRule type="cellIs" dxfId="49" priority="33" operator="between">
      <formula>50</formula>
      <formula>$Q$6</formula>
    </cfRule>
    <cfRule type="cellIs" dxfId="48" priority="34" operator="lessThan">
      <formula>50</formula>
    </cfRule>
  </conditionalFormatting>
  <conditionalFormatting sqref="P7:P78 P80:P122">
    <cfRule type="cellIs" dxfId="47" priority="16" operator="equal">
      <formula>"-"</formula>
    </cfRule>
    <cfRule type="cellIs" dxfId="46" priority="35" operator="between">
      <formula>90</formula>
      <formula>100</formula>
    </cfRule>
    <cfRule type="cellIs" dxfId="45" priority="36" operator="between">
      <formula>$P$6</formula>
      <formula>90</formula>
    </cfRule>
    <cfRule type="cellIs" dxfId="44" priority="37" operator="between">
      <formula>50</formula>
      <formula>$P$6</formula>
    </cfRule>
    <cfRule type="cellIs" dxfId="43" priority="38" operator="lessThan">
      <formula>50</formula>
    </cfRule>
  </conditionalFormatting>
  <conditionalFormatting sqref="AB7:AD122 AF7:AF122 AG7:AG122">
    <cfRule type="cellIs" dxfId="42" priority="12" operator="equal">
      <formula>"-"</formula>
    </cfRule>
  </conditionalFormatting>
  <conditionalFormatting sqref="V7:AG122">
    <cfRule type="containsBlanks" dxfId="41" priority="7">
      <formula>LEN(TRIM(V7))=0</formula>
    </cfRule>
  </conditionalFormatting>
  <conditionalFormatting sqref="V7:X122 Z7:AA122">
    <cfRule type="cellIs" dxfId="40" priority="8" operator="equal">
      <formula>"-"</formula>
    </cfRule>
    <cfRule type="cellIs" dxfId="39" priority="9" operator="equal">
      <formula>0</formula>
    </cfRule>
    <cfRule type="cellIs" dxfId="38" priority="10" operator="between">
      <formula>0.1</formula>
      <formula>10</formula>
    </cfRule>
    <cfRule type="cellIs" dxfId="37" priority="11" operator="greaterThanOrEqual">
      <formula>10</formula>
    </cfRule>
  </conditionalFormatting>
  <conditionalFormatting sqref="T7:U122">
    <cfRule type="containsBlanks" dxfId="36" priority="1">
      <formula>LEN(TRIM(T7))=0</formula>
    </cfRule>
    <cfRule type="cellIs" dxfId="35" priority="2" operator="lessThan">
      <formula>50</formula>
    </cfRule>
    <cfRule type="cellIs" dxfId="34" priority="3" operator="between">
      <formula>50</formula>
      <formula>$T$6</formula>
    </cfRule>
    <cfRule type="cellIs" dxfId="33" priority="4" operator="between">
      <formula>$T$6</formula>
      <formula>89.99</formula>
    </cfRule>
    <cfRule type="cellIs" dxfId="32" priority="5" operator="greaterThanOrEqual">
      <formula>90</formula>
    </cfRule>
  </conditionalFormatting>
  <conditionalFormatting sqref="AB7:AD122 AF7:AG122">
    <cfRule type="cellIs" dxfId="31" priority="15" operator="greaterThanOrEqual">
      <formula>10</formula>
    </cfRule>
  </conditionalFormatting>
  <conditionalFormatting sqref="AB7:AD122 AF7:AG122">
    <cfRule type="cellIs" dxfId="30" priority="14" operator="between">
      <formula>0.1</formula>
      <formula>9.99</formula>
    </cfRule>
  </conditionalFormatting>
  <conditionalFormatting sqref="AB7:AD122 AF7:AG122">
    <cfRule type="cellIs" dxfId="29" priority="13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436" t="s">
        <v>139</v>
      </c>
      <c r="D2" s="436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298"/>
      <c r="L3" s="17" t="s">
        <v>133</v>
      </c>
    </row>
    <row r="4" spans="1:16" ht="18" customHeight="1" thickBot="1" x14ac:dyDescent="0.3">
      <c r="A4" s="439" t="s">
        <v>0</v>
      </c>
      <c r="B4" s="441" t="s">
        <v>1</v>
      </c>
      <c r="C4" s="441" t="s">
        <v>2</v>
      </c>
      <c r="D4" s="449" t="s">
        <v>3</v>
      </c>
      <c r="E4" s="451" t="s">
        <v>131</v>
      </c>
      <c r="F4" s="452"/>
      <c r="G4" s="452"/>
      <c r="H4" s="453"/>
      <c r="I4" s="446" t="s">
        <v>99</v>
      </c>
      <c r="J4" s="4"/>
      <c r="K4" s="18"/>
      <c r="L4" s="17" t="s">
        <v>135</v>
      </c>
    </row>
    <row r="5" spans="1:16" ht="30" customHeight="1" thickBot="1" x14ac:dyDescent="0.3">
      <c r="A5" s="440"/>
      <c r="B5" s="442"/>
      <c r="C5" s="442"/>
      <c r="D5" s="450"/>
      <c r="E5" s="3">
        <v>2</v>
      </c>
      <c r="F5" s="3">
        <v>3</v>
      </c>
      <c r="G5" s="3">
        <v>4</v>
      </c>
      <c r="H5" s="3">
        <v>5</v>
      </c>
      <c r="I5" s="447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1109</v>
      </c>
      <c r="E6" s="154">
        <v>1.4589898989898991</v>
      </c>
      <c r="F6" s="154">
        <v>21.965353535353533</v>
      </c>
      <c r="G6" s="154">
        <v>41.472121212121216</v>
      </c>
      <c r="H6" s="154">
        <v>35.103030303030309</v>
      </c>
      <c r="I6" s="114">
        <v>4.13</v>
      </c>
      <c r="J6" s="21"/>
      <c r="K6" s="411">
        <f>D6</f>
        <v>1109</v>
      </c>
      <c r="L6" s="412">
        <f>L7+L8+L17+L30+L48+L68+L83+L115</f>
        <v>879.99510000000009</v>
      </c>
      <c r="M6" s="299">
        <f t="shared" ref="M6:M69" si="0">G6+H6</f>
        <v>76.575151515151532</v>
      </c>
      <c r="N6" s="412">
        <f>N7+N8+N17+N30+N48+N68+N83+N115</f>
        <v>17.001100000000001</v>
      </c>
      <c r="O6" s="418">
        <f t="shared" ref="O6:O69" si="1">E6</f>
        <v>1.4589898989898991</v>
      </c>
      <c r="P6" s="58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59">
        <v>18</v>
      </c>
      <c r="E7" s="273"/>
      <c r="F7" s="228">
        <v>38.89</v>
      </c>
      <c r="G7" s="228">
        <v>27.78</v>
      </c>
      <c r="H7" s="273">
        <v>33.33</v>
      </c>
      <c r="I7" s="152">
        <f>(E7*2+F7*3+G7*4+H7*5)/100</f>
        <v>3.9443999999999999</v>
      </c>
      <c r="J7" s="64"/>
      <c r="K7" s="90">
        <f t="shared" ref="K7:K67" si="2">D7</f>
        <v>18</v>
      </c>
      <c r="L7" s="91">
        <f t="shared" ref="L7" si="3">M7*K7/100</f>
        <v>10.9998</v>
      </c>
      <c r="M7" s="92">
        <f t="shared" si="0"/>
        <v>61.11</v>
      </c>
      <c r="N7" s="91">
        <f t="shared" ref="N7" si="4">O7*K7/100</f>
        <v>0</v>
      </c>
      <c r="O7" s="93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99</v>
      </c>
      <c r="E8" s="81">
        <v>3.125</v>
      </c>
      <c r="F8" s="81">
        <v>11.932500000000001</v>
      </c>
      <c r="G8" s="81">
        <v>44.591250000000002</v>
      </c>
      <c r="H8" s="81">
        <v>40.35</v>
      </c>
      <c r="I8" s="41">
        <f>AVERAGE(I9:I16)</f>
        <v>4.2216249999999995</v>
      </c>
      <c r="J8" s="21"/>
      <c r="K8" s="419">
        <f t="shared" si="2"/>
        <v>99</v>
      </c>
      <c r="L8" s="420">
        <f>SUM(L9:L16)</f>
        <v>86.000200000000007</v>
      </c>
      <c r="M8" s="427">
        <f t="shared" si="0"/>
        <v>84.941249999999997</v>
      </c>
      <c r="N8" s="420">
        <f>SUM(N9:N16)</f>
        <v>2</v>
      </c>
      <c r="O8" s="426">
        <f t="shared" si="1"/>
        <v>3.125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70">
        <v>8</v>
      </c>
      <c r="E9" s="145">
        <v>25</v>
      </c>
      <c r="F9" s="145">
        <v>25</v>
      </c>
      <c r="G9" s="145"/>
      <c r="H9" s="145">
        <v>50</v>
      </c>
      <c r="I9" s="43">
        <f t="shared" ref="I9:I69" si="5">(E9*2+F9*3+G9*4+H9*5)/100</f>
        <v>3.75</v>
      </c>
      <c r="J9" s="21"/>
      <c r="K9" s="98">
        <f t="shared" si="2"/>
        <v>8</v>
      </c>
      <c r="L9" s="99">
        <f t="shared" ref="L9:L69" si="6">M9*K9/100</f>
        <v>4</v>
      </c>
      <c r="M9" s="100">
        <f t="shared" si="0"/>
        <v>50</v>
      </c>
      <c r="N9" s="99">
        <f t="shared" ref="N9:N69" si="7">O9*K9/100</f>
        <v>2</v>
      </c>
      <c r="O9" s="101">
        <f t="shared" si="1"/>
        <v>25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70">
        <v>22</v>
      </c>
      <c r="E10" s="145"/>
      <c r="F10" s="145">
        <v>9.09</v>
      </c>
      <c r="G10" s="145">
        <v>31.82</v>
      </c>
      <c r="H10" s="145">
        <v>59.09</v>
      </c>
      <c r="I10" s="43">
        <f t="shared" si="5"/>
        <v>4.5000000000000009</v>
      </c>
      <c r="J10" s="21"/>
      <c r="K10" s="98">
        <f t="shared" si="2"/>
        <v>22</v>
      </c>
      <c r="L10" s="99">
        <f t="shared" si="6"/>
        <v>20.0002</v>
      </c>
      <c r="M10" s="100">
        <f t="shared" si="0"/>
        <v>90.91</v>
      </c>
      <c r="N10" s="99">
        <f t="shared" si="7"/>
        <v>0</v>
      </c>
      <c r="O10" s="101">
        <f t="shared" si="1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71">
        <v>31</v>
      </c>
      <c r="E11" s="201"/>
      <c r="F11" s="201">
        <v>6.45</v>
      </c>
      <c r="G11" s="201">
        <v>54.84</v>
      </c>
      <c r="H11" s="271">
        <v>38.71</v>
      </c>
      <c r="I11" s="46">
        <f t="shared" si="5"/>
        <v>4.3225999999999996</v>
      </c>
      <c r="J11" s="21"/>
      <c r="K11" s="98">
        <f t="shared" si="2"/>
        <v>31</v>
      </c>
      <c r="L11" s="99">
        <f t="shared" si="6"/>
        <v>29.000500000000002</v>
      </c>
      <c r="M11" s="100">
        <f t="shared" si="0"/>
        <v>93.550000000000011</v>
      </c>
      <c r="N11" s="99">
        <f t="shared" si="7"/>
        <v>0</v>
      </c>
      <c r="O11" s="101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70">
        <v>8</v>
      </c>
      <c r="E12" s="201"/>
      <c r="F12" s="201">
        <v>12.5</v>
      </c>
      <c r="G12" s="201">
        <v>12.5</v>
      </c>
      <c r="H12" s="270">
        <v>75</v>
      </c>
      <c r="I12" s="43">
        <f t="shared" si="5"/>
        <v>4.625</v>
      </c>
      <c r="J12" s="21"/>
      <c r="K12" s="98">
        <f t="shared" si="2"/>
        <v>8</v>
      </c>
      <c r="L12" s="99">
        <f t="shared" si="6"/>
        <v>7</v>
      </c>
      <c r="M12" s="100">
        <f t="shared" si="0"/>
        <v>87.5</v>
      </c>
      <c r="N12" s="99">
        <f t="shared" si="7"/>
        <v>0</v>
      </c>
      <c r="O12" s="101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70">
        <v>1</v>
      </c>
      <c r="E13" s="201"/>
      <c r="F13" s="201"/>
      <c r="G13" s="201">
        <v>100</v>
      </c>
      <c r="H13" s="201"/>
      <c r="I13" s="43">
        <f t="shared" si="5"/>
        <v>4</v>
      </c>
      <c r="J13" s="21"/>
      <c r="K13" s="98">
        <f t="shared" si="2"/>
        <v>1</v>
      </c>
      <c r="L13" s="99">
        <f t="shared" si="6"/>
        <v>1</v>
      </c>
      <c r="M13" s="100">
        <f t="shared" si="0"/>
        <v>100</v>
      </c>
      <c r="N13" s="99">
        <f t="shared" si="7"/>
        <v>0</v>
      </c>
      <c r="O13" s="101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70">
        <v>9</v>
      </c>
      <c r="E14" s="145"/>
      <c r="F14" s="145">
        <v>11.11</v>
      </c>
      <c r="G14" s="145">
        <v>33.33</v>
      </c>
      <c r="H14" s="145">
        <v>55.56</v>
      </c>
      <c r="I14" s="43">
        <f t="shared" si="5"/>
        <v>4.4444999999999997</v>
      </c>
      <c r="J14" s="21"/>
      <c r="K14" s="98">
        <f t="shared" si="2"/>
        <v>9</v>
      </c>
      <c r="L14" s="99">
        <f t="shared" si="6"/>
        <v>8.0000999999999998</v>
      </c>
      <c r="M14" s="100">
        <f t="shared" si="0"/>
        <v>88.89</v>
      </c>
      <c r="N14" s="99">
        <f t="shared" si="7"/>
        <v>0</v>
      </c>
      <c r="O14" s="101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70">
        <v>9</v>
      </c>
      <c r="E15" s="201"/>
      <c r="F15" s="201">
        <v>22.22</v>
      </c>
      <c r="G15" s="201">
        <v>33.33</v>
      </c>
      <c r="H15" s="270">
        <v>44.44</v>
      </c>
      <c r="I15" s="43">
        <f t="shared" si="5"/>
        <v>4.2217999999999991</v>
      </c>
      <c r="J15" s="21"/>
      <c r="K15" s="98">
        <f t="shared" si="2"/>
        <v>9</v>
      </c>
      <c r="L15" s="99">
        <f t="shared" si="6"/>
        <v>6.9992999999999999</v>
      </c>
      <c r="M15" s="100">
        <f t="shared" si="0"/>
        <v>77.77</v>
      </c>
      <c r="N15" s="99">
        <f t="shared" si="7"/>
        <v>0</v>
      </c>
      <c r="O15" s="101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71">
        <v>11</v>
      </c>
      <c r="E16" s="201"/>
      <c r="F16" s="201">
        <v>9.09</v>
      </c>
      <c r="G16" s="201">
        <v>90.91</v>
      </c>
      <c r="H16" s="201"/>
      <c r="I16" s="45">
        <f t="shared" si="5"/>
        <v>3.9090999999999996</v>
      </c>
      <c r="J16" s="21"/>
      <c r="K16" s="102">
        <f t="shared" si="2"/>
        <v>11</v>
      </c>
      <c r="L16" s="103">
        <f t="shared" si="6"/>
        <v>10.0001</v>
      </c>
      <c r="M16" s="104">
        <f t="shared" si="0"/>
        <v>90.91</v>
      </c>
      <c r="N16" s="103">
        <f t="shared" si="7"/>
        <v>0</v>
      </c>
      <c r="O16" s="105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75</v>
      </c>
      <c r="E17" s="38">
        <v>0</v>
      </c>
      <c r="F17" s="38">
        <v>18.396250000000002</v>
      </c>
      <c r="G17" s="38">
        <v>50.247499999999995</v>
      </c>
      <c r="H17" s="38">
        <v>31.354999999999997</v>
      </c>
      <c r="I17" s="39">
        <f>AVERAGE(I18:I29)</f>
        <v>4.1295374999999996</v>
      </c>
      <c r="J17" s="21"/>
      <c r="K17" s="419">
        <f t="shared" si="2"/>
        <v>75</v>
      </c>
      <c r="L17" s="420">
        <f>SUM(L18:L29)</f>
        <v>67.997699999999995</v>
      </c>
      <c r="M17" s="427">
        <f t="shared" si="0"/>
        <v>81.602499999999992</v>
      </c>
      <c r="N17" s="420">
        <f>SUM(N18:N29)</f>
        <v>0</v>
      </c>
      <c r="O17" s="426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73">
        <v>14</v>
      </c>
      <c r="E18" s="145"/>
      <c r="F18" s="145">
        <v>14.29</v>
      </c>
      <c r="G18" s="145">
        <v>57.14</v>
      </c>
      <c r="H18" s="145">
        <v>28.57</v>
      </c>
      <c r="I18" s="42">
        <f t="shared" ref="I18:I20" si="8">(E18*2+F18*3+G18*4+H18*5)/100</f>
        <v>4.1427999999999994</v>
      </c>
      <c r="J18" s="21"/>
      <c r="K18" s="94">
        <f t="shared" si="2"/>
        <v>14</v>
      </c>
      <c r="L18" s="95">
        <f t="shared" ref="L18:L20" si="9">M18*K18/100</f>
        <v>11.999400000000001</v>
      </c>
      <c r="M18" s="96">
        <f t="shared" si="0"/>
        <v>85.710000000000008</v>
      </c>
      <c r="N18" s="95">
        <f t="shared" ref="N18:N20" si="10">O18*K18/100</f>
        <v>0</v>
      </c>
      <c r="O18" s="97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72">
        <v>4</v>
      </c>
      <c r="E19" s="145"/>
      <c r="F19" s="145"/>
      <c r="G19" s="145">
        <v>50</v>
      </c>
      <c r="H19" s="145">
        <v>50</v>
      </c>
      <c r="I19" s="43">
        <f t="shared" si="8"/>
        <v>4.5</v>
      </c>
      <c r="J19" s="21"/>
      <c r="K19" s="98">
        <f t="shared" si="2"/>
        <v>4</v>
      </c>
      <c r="L19" s="99">
        <f t="shared" si="9"/>
        <v>4</v>
      </c>
      <c r="M19" s="100">
        <f t="shared" si="0"/>
        <v>100</v>
      </c>
      <c r="N19" s="99">
        <f t="shared" si="10"/>
        <v>0</v>
      </c>
      <c r="O19" s="101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72">
        <v>10</v>
      </c>
      <c r="E20" s="145"/>
      <c r="F20" s="145">
        <v>10</v>
      </c>
      <c r="G20" s="145">
        <v>60</v>
      </c>
      <c r="H20" s="145">
        <v>30</v>
      </c>
      <c r="I20" s="43">
        <f t="shared" si="8"/>
        <v>4.2</v>
      </c>
      <c r="J20" s="21"/>
      <c r="K20" s="98">
        <f t="shared" si="2"/>
        <v>10</v>
      </c>
      <c r="L20" s="99">
        <f t="shared" si="9"/>
        <v>9</v>
      </c>
      <c r="M20" s="100">
        <f t="shared" si="0"/>
        <v>90</v>
      </c>
      <c r="N20" s="99">
        <f t="shared" si="10"/>
        <v>0</v>
      </c>
      <c r="O20" s="101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72">
        <v>17</v>
      </c>
      <c r="E21" s="201"/>
      <c r="F21" s="201">
        <v>11.77</v>
      </c>
      <c r="G21" s="201">
        <v>58.82</v>
      </c>
      <c r="H21" s="201">
        <v>29.41</v>
      </c>
      <c r="I21" s="43">
        <f t="shared" si="5"/>
        <v>4.1764000000000001</v>
      </c>
      <c r="J21" s="21"/>
      <c r="K21" s="98">
        <f t="shared" si="2"/>
        <v>17</v>
      </c>
      <c r="L21" s="99">
        <f t="shared" si="6"/>
        <v>14.9991</v>
      </c>
      <c r="M21" s="100">
        <f t="shared" si="0"/>
        <v>88.23</v>
      </c>
      <c r="N21" s="99">
        <f t="shared" si="7"/>
        <v>0</v>
      </c>
      <c r="O21" s="101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72">
        <v>19</v>
      </c>
      <c r="E22" s="201"/>
      <c r="F22" s="201"/>
      <c r="G22" s="201">
        <v>31.58</v>
      </c>
      <c r="H22" s="201">
        <v>68.42</v>
      </c>
      <c r="I22" s="43">
        <f t="shared" si="5"/>
        <v>4.6842000000000006</v>
      </c>
      <c r="J22" s="21"/>
      <c r="K22" s="98">
        <f t="shared" si="2"/>
        <v>19</v>
      </c>
      <c r="L22" s="99">
        <f t="shared" si="6"/>
        <v>19</v>
      </c>
      <c r="M22" s="100">
        <f t="shared" si="0"/>
        <v>100</v>
      </c>
      <c r="N22" s="99">
        <f t="shared" si="7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72"/>
      <c r="E23" s="199"/>
      <c r="F23" s="199"/>
      <c r="G23" s="199"/>
      <c r="H23" s="161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60">
        <v>9</v>
      </c>
      <c r="E24" s="145"/>
      <c r="F24" s="145">
        <v>11.11</v>
      </c>
      <c r="G24" s="145">
        <v>44.44</v>
      </c>
      <c r="H24" s="145">
        <v>44.44</v>
      </c>
      <c r="I24" s="43">
        <f t="shared" si="5"/>
        <v>4.3328999999999995</v>
      </c>
      <c r="J24" s="21"/>
      <c r="K24" s="98">
        <f t="shared" si="2"/>
        <v>9</v>
      </c>
      <c r="L24" s="99">
        <f t="shared" si="6"/>
        <v>7.9991999999999992</v>
      </c>
      <c r="M24" s="100">
        <f t="shared" si="0"/>
        <v>88.88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53">
        <v>8</v>
      </c>
      <c r="B25" s="48">
        <v>20550</v>
      </c>
      <c r="C25" s="19" t="s">
        <v>17</v>
      </c>
      <c r="D25" s="260"/>
      <c r="E25" s="201"/>
      <c r="F25" s="201"/>
      <c r="G25" s="201"/>
      <c r="H25" s="145"/>
      <c r="I25" s="43"/>
      <c r="J25" s="21"/>
      <c r="K25" s="98"/>
      <c r="L25" s="99"/>
      <c r="M25" s="100"/>
      <c r="N25" s="112"/>
      <c r="O25" s="101"/>
    </row>
    <row r="26" spans="1:16" s="1" customFormat="1" ht="15" customHeight="1" x14ac:dyDescent="0.25">
      <c r="A26" s="253">
        <v>9</v>
      </c>
      <c r="B26" s="48">
        <v>20630</v>
      </c>
      <c r="C26" s="19" t="s">
        <v>18</v>
      </c>
      <c r="D26" s="260">
        <v>1</v>
      </c>
      <c r="E26" s="201"/>
      <c r="F26" s="201">
        <v>100</v>
      </c>
      <c r="G26" s="201"/>
      <c r="H26" s="145"/>
      <c r="I26" s="43">
        <f t="shared" si="5"/>
        <v>3</v>
      </c>
      <c r="J26" s="21"/>
      <c r="K26" s="98">
        <f t="shared" si="2"/>
        <v>1</v>
      </c>
      <c r="L26" s="99">
        <f t="shared" si="6"/>
        <v>0</v>
      </c>
      <c r="M26" s="100">
        <f t="shared" si="0"/>
        <v>0</v>
      </c>
      <c r="N26" s="112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53">
        <v>10</v>
      </c>
      <c r="B27" s="48">
        <v>20810</v>
      </c>
      <c r="C27" s="19" t="s">
        <v>19</v>
      </c>
      <c r="D27" s="260"/>
      <c r="E27" s="145"/>
      <c r="F27" s="145"/>
      <c r="G27" s="145"/>
      <c r="H27" s="145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253">
        <v>11</v>
      </c>
      <c r="B28" s="48">
        <v>20900</v>
      </c>
      <c r="C28" s="19" t="s">
        <v>20</v>
      </c>
      <c r="D28" s="260"/>
      <c r="E28" s="145"/>
      <c r="F28" s="145"/>
      <c r="G28" s="145"/>
      <c r="H28" s="145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254">
        <v>12</v>
      </c>
      <c r="B29" s="52">
        <v>21350</v>
      </c>
      <c r="C29" s="20" t="s">
        <v>22</v>
      </c>
      <c r="D29" s="261">
        <v>1</v>
      </c>
      <c r="E29" s="125"/>
      <c r="F29" s="125"/>
      <c r="G29" s="125">
        <v>100</v>
      </c>
      <c r="H29" s="126"/>
      <c r="I29" s="45">
        <f t="shared" si="5"/>
        <v>4</v>
      </c>
      <c r="J29" s="21"/>
      <c r="K29" s="102">
        <f t="shared" si="2"/>
        <v>1</v>
      </c>
      <c r="L29" s="103">
        <f t="shared" si="6"/>
        <v>1</v>
      </c>
      <c r="M29" s="104">
        <f t="shared" si="0"/>
        <v>100</v>
      </c>
      <c r="N29" s="151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140</v>
      </c>
      <c r="E30" s="38">
        <v>0</v>
      </c>
      <c r="F30" s="38">
        <v>34.624705882352934</v>
      </c>
      <c r="G30" s="38">
        <v>37.557058823529417</v>
      </c>
      <c r="H30" s="38">
        <v>27.818235294117649</v>
      </c>
      <c r="I30" s="39">
        <f>AVERAGE(I31:I47)</f>
        <v>3.9319352941176469</v>
      </c>
      <c r="J30" s="21"/>
      <c r="K30" s="419">
        <f t="shared" si="2"/>
        <v>140</v>
      </c>
      <c r="L30" s="420">
        <f>SUM(L31:L47)</f>
        <v>108.0034</v>
      </c>
      <c r="M30" s="427">
        <f t="shared" si="0"/>
        <v>65.375294117647059</v>
      </c>
      <c r="N30" s="420">
        <f>SUM(N31:N47)</f>
        <v>0</v>
      </c>
      <c r="O30" s="426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74">
        <v>19</v>
      </c>
      <c r="E31" s="201"/>
      <c r="F31" s="201">
        <v>5.26</v>
      </c>
      <c r="G31" s="201">
        <v>31.58</v>
      </c>
      <c r="H31" s="201">
        <v>63.16</v>
      </c>
      <c r="I31" s="42">
        <f t="shared" si="5"/>
        <v>4.5789999999999997</v>
      </c>
      <c r="J31" s="7"/>
      <c r="K31" s="94">
        <f t="shared" si="2"/>
        <v>19</v>
      </c>
      <c r="L31" s="95">
        <f t="shared" si="6"/>
        <v>18.000599999999999</v>
      </c>
      <c r="M31" s="96">
        <f t="shared" si="0"/>
        <v>94.74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74">
        <v>19</v>
      </c>
      <c r="E32" s="145"/>
      <c r="F32" s="145">
        <v>15.78</v>
      </c>
      <c r="G32" s="145">
        <v>42.11</v>
      </c>
      <c r="H32" s="145">
        <v>42.11</v>
      </c>
      <c r="I32" s="43">
        <f t="shared" si="5"/>
        <v>4.2633000000000001</v>
      </c>
      <c r="J32" s="7"/>
      <c r="K32" s="98">
        <f t="shared" si="2"/>
        <v>19</v>
      </c>
      <c r="L32" s="99">
        <f t="shared" si="6"/>
        <v>16.001799999999999</v>
      </c>
      <c r="M32" s="100">
        <f t="shared" si="0"/>
        <v>84.22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75">
        <v>19</v>
      </c>
      <c r="E33" s="201"/>
      <c r="F33" s="201">
        <v>26.31</v>
      </c>
      <c r="G33" s="201">
        <v>42.11</v>
      </c>
      <c r="H33" s="201">
        <v>31.58</v>
      </c>
      <c r="I33" s="46">
        <f t="shared" si="5"/>
        <v>4.0526999999999997</v>
      </c>
      <c r="J33" s="7"/>
      <c r="K33" s="98">
        <f t="shared" si="2"/>
        <v>19</v>
      </c>
      <c r="L33" s="99">
        <f t="shared" si="6"/>
        <v>14.001099999999999</v>
      </c>
      <c r="M33" s="100">
        <f t="shared" si="0"/>
        <v>73.69</v>
      </c>
      <c r="N33" s="99">
        <f t="shared" si="7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74">
        <v>8</v>
      </c>
      <c r="E34" s="201"/>
      <c r="F34" s="201"/>
      <c r="G34" s="201">
        <v>62.5</v>
      </c>
      <c r="H34" s="272">
        <v>37.5</v>
      </c>
      <c r="I34" s="43">
        <f t="shared" si="5"/>
        <v>4.375</v>
      </c>
      <c r="J34" s="7"/>
      <c r="K34" s="98">
        <f t="shared" si="2"/>
        <v>8</v>
      </c>
      <c r="L34" s="99">
        <f t="shared" si="6"/>
        <v>8</v>
      </c>
      <c r="M34" s="100">
        <f t="shared" si="0"/>
        <v>100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74">
        <v>21</v>
      </c>
      <c r="E35" s="201"/>
      <c r="F35" s="201">
        <v>14.29</v>
      </c>
      <c r="G35" s="201">
        <v>61.9</v>
      </c>
      <c r="H35" s="270">
        <v>23.81</v>
      </c>
      <c r="I35" s="43">
        <f t="shared" si="5"/>
        <v>4.0952000000000002</v>
      </c>
      <c r="J35" s="7"/>
      <c r="K35" s="98">
        <f t="shared" si="2"/>
        <v>21</v>
      </c>
      <c r="L35" s="99">
        <f t="shared" si="6"/>
        <v>17.999099999999999</v>
      </c>
      <c r="M35" s="100">
        <f t="shared" si="0"/>
        <v>85.71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74">
        <v>3</v>
      </c>
      <c r="E36" s="145"/>
      <c r="F36" s="145"/>
      <c r="G36" s="145">
        <v>100</v>
      </c>
      <c r="H36" s="145"/>
      <c r="I36" s="43">
        <f t="shared" si="5"/>
        <v>4</v>
      </c>
      <c r="J36" s="7"/>
      <c r="K36" s="98">
        <f t="shared" si="2"/>
        <v>3</v>
      </c>
      <c r="L36" s="99">
        <f t="shared" si="6"/>
        <v>3</v>
      </c>
      <c r="M36" s="100">
        <f t="shared" si="0"/>
        <v>100</v>
      </c>
      <c r="N36" s="99">
        <f t="shared" si="7"/>
        <v>0</v>
      </c>
      <c r="O36" s="101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74">
        <v>2</v>
      </c>
      <c r="E37" s="201"/>
      <c r="F37" s="201">
        <v>50</v>
      </c>
      <c r="G37" s="201">
        <v>50</v>
      </c>
      <c r="H37" s="145"/>
      <c r="I37" s="43">
        <f t="shared" si="5"/>
        <v>3.5</v>
      </c>
      <c r="J37" s="7"/>
      <c r="K37" s="98">
        <f t="shared" si="2"/>
        <v>2</v>
      </c>
      <c r="L37" s="99">
        <f t="shared" si="6"/>
        <v>1</v>
      </c>
      <c r="M37" s="100">
        <f t="shared" si="0"/>
        <v>50</v>
      </c>
      <c r="N37" s="112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74">
        <v>1</v>
      </c>
      <c r="E38" s="145"/>
      <c r="F38" s="145">
        <v>100</v>
      </c>
      <c r="G38" s="145"/>
      <c r="H38" s="145"/>
      <c r="I38" s="43">
        <f t="shared" si="5"/>
        <v>3</v>
      </c>
      <c r="J38" s="7"/>
      <c r="K38" s="98">
        <f t="shared" si="2"/>
        <v>1</v>
      </c>
      <c r="L38" s="99">
        <f t="shared" si="6"/>
        <v>0</v>
      </c>
      <c r="M38" s="100">
        <f t="shared" si="0"/>
        <v>0</v>
      </c>
      <c r="N38" s="112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74">
        <v>13</v>
      </c>
      <c r="E39" s="145"/>
      <c r="F39" s="145">
        <v>46.15</v>
      </c>
      <c r="G39" s="145">
        <v>30.77</v>
      </c>
      <c r="H39" s="145">
        <v>23.08</v>
      </c>
      <c r="I39" s="43">
        <f t="shared" si="5"/>
        <v>3.7692999999999994</v>
      </c>
      <c r="J39" s="7"/>
      <c r="K39" s="98">
        <f t="shared" si="2"/>
        <v>13</v>
      </c>
      <c r="L39" s="99">
        <f t="shared" si="6"/>
        <v>7.0004999999999997</v>
      </c>
      <c r="M39" s="100">
        <f t="shared" si="0"/>
        <v>53.849999999999994</v>
      </c>
      <c r="N39" s="112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53">
        <v>10</v>
      </c>
      <c r="B40" s="257">
        <v>30500</v>
      </c>
      <c r="C40" s="256" t="s">
        <v>30</v>
      </c>
      <c r="D40" s="376">
        <v>2</v>
      </c>
      <c r="E40" s="145"/>
      <c r="F40" s="145">
        <v>50</v>
      </c>
      <c r="G40" s="145"/>
      <c r="H40" s="145">
        <v>50</v>
      </c>
      <c r="I40" s="43">
        <f t="shared" si="5"/>
        <v>4</v>
      </c>
      <c r="J40" s="7"/>
      <c r="K40" s="98">
        <f t="shared" si="2"/>
        <v>2</v>
      </c>
      <c r="L40" s="99">
        <f t="shared" si="6"/>
        <v>1</v>
      </c>
      <c r="M40" s="100">
        <f t="shared" si="0"/>
        <v>50</v>
      </c>
      <c r="N40" s="112">
        <f t="shared" si="7"/>
        <v>0</v>
      </c>
      <c r="O40" s="101">
        <f t="shared" si="1"/>
        <v>0</v>
      </c>
    </row>
    <row r="41" spans="1:15" s="1" customFormat="1" ht="15" customHeight="1" x14ac:dyDescent="0.25">
      <c r="A41" s="253">
        <v>11</v>
      </c>
      <c r="B41" s="48">
        <v>30530</v>
      </c>
      <c r="C41" s="19" t="s">
        <v>31</v>
      </c>
      <c r="D41" s="376">
        <v>9</v>
      </c>
      <c r="E41" s="145"/>
      <c r="F41" s="145">
        <v>33.33</v>
      </c>
      <c r="G41" s="145">
        <v>66.67</v>
      </c>
      <c r="H41" s="145"/>
      <c r="I41" s="43">
        <f t="shared" si="5"/>
        <v>3.6667000000000001</v>
      </c>
      <c r="J41" s="7"/>
      <c r="K41" s="98">
        <f t="shared" si="2"/>
        <v>9</v>
      </c>
      <c r="L41" s="99">
        <f t="shared" si="6"/>
        <v>6.0002999999999993</v>
      </c>
      <c r="M41" s="100">
        <f t="shared" si="0"/>
        <v>66.67</v>
      </c>
      <c r="N41" s="112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53">
        <v>12</v>
      </c>
      <c r="B42" s="48">
        <v>30640</v>
      </c>
      <c r="C42" s="19" t="s">
        <v>32</v>
      </c>
      <c r="D42" s="376">
        <v>3</v>
      </c>
      <c r="E42" s="201"/>
      <c r="F42" s="201"/>
      <c r="G42" s="201">
        <v>33.33</v>
      </c>
      <c r="H42" s="201">
        <v>66.67</v>
      </c>
      <c r="I42" s="43">
        <f t="shared" si="5"/>
        <v>4.6667000000000005</v>
      </c>
      <c r="J42" s="7"/>
      <c r="K42" s="98">
        <f t="shared" si="2"/>
        <v>3</v>
      </c>
      <c r="L42" s="99">
        <f t="shared" si="6"/>
        <v>3</v>
      </c>
      <c r="M42" s="100">
        <f t="shared" si="0"/>
        <v>100</v>
      </c>
      <c r="N42" s="112">
        <f t="shared" si="7"/>
        <v>0</v>
      </c>
      <c r="O42" s="101">
        <f t="shared" si="1"/>
        <v>0</v>
      </c>
    </row>
    <row r="43" spans="1:15" s="1" customFormat="1" ht="15" customHeight="1" x14ac:dyDescent="0.25">
      <c r="A43" s="253">
        <v>13</v>
      </c>
      <c r="B43" s="48">
        <v>30650</v>
      </c>
      <c r="C43" s="19" t="s">
        <v>33</v>
      </c>
      <c r="D43" s="376">
        <v>2</v>
      </c>
      <c r="E43" s="145"/>
      <c r="F43" s="145">
        <v>50</v>
      </c>
      <c r="G43" s="145"/>
      <c r="H43" s="145">
        <v>50</v>
      </c>
      <c r="I43" s="43">
        <f t="shared" si="5"/>
        <v>4</v>
      </c>
      <c r="J43" s="7"/>
      <c r="K43" s="98">
        <f t="shared" si="2"/>
        <v>2</v>
      </c>
      <c r="L43" s="99">
        <f t="shared" si="6"/>
        <v>1</v>
      </c>
      <c r="M43" s="100">
        <f t="shared" si="0"/>
        <v>50</v>
      </c>
      <c r="N43" s="99">
        <f t="shared" si="7"/>
        <v>0</v>
      </c>
      <c r="O43" s="101">
        <f t="shared" si="1"/>
        <v>0</v>
      </c>
    </row>
    <row r="44" spans="1:15" s="1" customFormat="1" ht="15" customHeight="1" x14ac:dyDescent="0.25">
      <c r="A44" s="253">
        <v>14</v>
      </c>
      <c r="B44" s="48">
        <v>30790</v>
      </c>
      <c r="C44" s="19" t="s">
        <v>34</v>
      </c>
      <c r="D44" s="376">
        <v>1</v>
      </c>
      <c r="E44" s="201"/>
      <c r="F44" s="201">
        <v>100</v>
      </c>
      <c r="G44" s="201"/>
      <c r="H44" s="201"/>
      <c r="I44" s="43">
        <f t="shared" si="5"/>
        <v>3</v>
      </c>
      <c r="J44" s="7"/>
      <c r="K44" s="98">
        <f t="shared" si="2"/>
        <v>1</v>
      </c>
      <c r="L44" s="99">
        <f t="shared" si="6"/>
        <v>0</v>
      </c>
      <c r="M44" s="100">
        <f t="shared" si="0"/>
        <v>0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53">
        <v>15</v>
      </c>
      <c r="B45" s="48">
        <v>30890</v>
      </c>
      <c r="C45" s="19" t="s">
        <v>35</v>
      </c>
      <c r="D45" s="377">
        <v>5</v>
      </c>
      <c r="E45" s="145"/>
      <c r="F45" s="145">
        <v>60</v>
      </c>
      <c r="G45" s="145"/>
      <c r="H45" s="145">
        <v>40</v>
      </c>
      <c r="I45" s="43">
        <f t="shared" si="5"/>
        <v>3.8</v>
      </c>
      <c r="J45" s="7"/>
      <c r="K45" s="98">
        <f t="shared" si="2"/>
        <v>5</v>
      </c>
      <c r="L45" s="99">
        <f t="shared" si="6"/>
        <v>2</v>
      </c>
      <c r="M45" s="100">
        <f t="shared" si="0"/>
        <v>40</v>
      </c>
      <c r="N45" s="112">
        <f t="shared" si="7"/>
        <v>0</v>
      </c>
      <c r="O45" s="101">
        <f t="shared" si="1"/>
        <v>0</v>
      </c>
    </row>
    <row r="46" spans="1:15" s="1" customFormat="1" ht="15" customHeight="1" x14ac:dyDescent="0.25">
      <c r="A46" s="253">
        <v>16</v>
      </c>
      <c r="B46" s="257">
        <v>30940</v>
      </c>
      <c r="C46" s="258" t="s">
        <v>36</v>
      </c>
      <c r="D46" s="377">
        <v>5</v>
      </c>
      <c r="E46" s="145"/>
      <c r="F46" s="145"/>
      <c r="G46" s="145">
        <v>80</v>
      </c>
      <c r="H46" s="145">
        <v>20</v>
      </c>
      <c r="I46" s="43">
        <f t="shared" si="5"/>
        <v>4.2</v>
      </c>
      <c r="J46" s="7"/>
      <c r="K46" s="98">
        <f t="shared" si="2"/>
        <v>5</v>
      </c>
      <c r="L46" s="99">
        <f t="shared" si="6"/>
        <v>5</v>
      </c>
      <c r="M46" s="100">
        <f t="shared" si="0"/>
        <v>100</v>
      </c>
      <c r="N46" s="112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53">
        <v>17</v>
      </c>
      <c r="B47" s="48">
        <v>31480</v>
      </c>
      <c r="C47" s="19" t="s">
        <v>38</v>
      </c>
      <c r="D47" s="378">
        <v>8</v>
      </c>
      <c r="E47" s="145"/>
      <c r="F47" s="145">
        <v>37.5</v>
      </c>
      <c r="G47" s="145">
        <v>37.5</v>
      </c>
      <c r="H47" s="145">
        <v>25</v>
      </c>
      <c r="I47" s="43">
        <f t="shared" si="5"/>
        <v>3.875</v>
      </c>
      <c r="J47" s="7"/>
      <c r="K47" s="98">
        <f t="shared" si="2"/>
        <v>8</v>
      </c>
      <c r="L47" s="99">
        <f t="shared" si="6"/>
        <v>5</v>
      </c>
      <c r="M47" s="100">
        <f t="shared" si="0"/>
        <v>62.5</v>
      </c>
      <c r="N47" s="99">
        <f t="shared" si="7"/>
        <v>0</v>
      </c>
      <c r="O47" s="101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153</v>
      </c>
      <c r="E48" s="82">
        <v>3.2938888888888886</v>
      </c>
      <c r="F48" s="82">
        <v>22.373333333333331</v>
      </c>
      <c r="G48" s="82">
        <v>41.347777777777779</v>
      </c>
      <c r="H48" s="82">
        <v>32.984999999999999</v>
      </c>
      <c r="I48" s="41">
        <f>AVERAGE(I49:I67)</f>
        <v>4.0402388888888892</v>
      </c>
      <c r="J48" s="21"/>
      <c r="K48" s="419">
        <f t="shared" si="2"/>
        <v>153</v>
      </c>
      <c r="L48" s="420">
        <f>SUM(L49:L67)</f>
        <v>112.9983</v>
      </c>
      <c r="M48" s="427">
        <f t="shared" si="0"/>
        <v>74.332777777777778</v>
      </c>
      <c r="N48" s="420">
        <f>SUM(N49:N67)</f>
        <v>5.0003000000000002</v>
      </c>
      <c r="O48" s="426">
        <f t="shared" si="1"/>
        <v>3.2938888888888886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79">
        <v>25</v>
      </c>
      <c r="E49" s="201"/>
      <c r="F49" s="201">
        <v>4</v>
      </c>
      <c r="G49" s="201">
        <v>44</v>
      </c>
      <c r="H49" s="201">
        <v>52</v>
      </c>
      <c r="I49" s="42">
        <f t="shared" si="5"/>
        <v>4.4800000000000004</v>
      </c>
      <c r="J49" s="21"/>
      <c r="K49" s="94">
        <f t="shared" si="2"/>
        <v>25</v>
      </c>
      <c r="L49" s="95">
        <f t="shared" si="6"/>
        <v>24</v>
      </c>
      <c r="M49" s="96">
        <f t="shared" si="0"/>
        <v>96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80">
        <v>13</v>
      </c>
      <c r="E50" s="145"/>
      <c r="F50" s="145">
        <v>30.77</v>
      </c>
      <c r="G50" s="145">
        <v>46.15</v>
      </c>
      <c r="H50" s="145">
        <v>23.08</v>
      </c>
      <c r="I50" s="43">
        <f t="shared" si="5"/>
        <v>3.9230999999999994</v>
      </c>
      <c r="J50" s="21"/>
      <c r="K50" s="98">
        <f t="shared" si="2"/>
        <v>13</v>
      </c>
      <c r="L50" s="99">
        <f t="shared" si="6"/>
        <v>8.9998999999999985</v>
      </c>
      <c r="M50" s="100">
        <f t="shared" si="0"/>
        <v>69.22999999999999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80">
        <v>10</v>
      </c>
      <c r="E51" s="145"/>
      <c r="F51" s="145">
        <v>40</v>
      </c>
      <c r="G51" s="145">
        <v>30</v>
      </c>
      <c r="H51" s="145">
        <v>30</v>
      </c>
      <c r="I51" s="43">
        <f t="shared" si="5"/>
        <v>3.9</v>
      </c>
      <c r="J51" s="21"/>
      <c r="K51" s="98">
        <f t="shared" si="2"/>
        <v>10</v>
      </c>
      <c r="L51" s="99">
        <f t="shared" si="6"/>
        <v>6</v>
      </c>
      <c r="M51" s="100">
        <f t="shared" si="0"/>
        <v>60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80">
        <v>11</v>
      </c>
      <c r="E52" s="145"/>
      <c r="F52" s="145">
        <v>18.18</v>
      </c>
      <c r="G52" s="145">
        <v>63.64</v>
      </c>
      <c r="H52" s="145">
        <v>18.18</v>
      </c>
      <c r="I52" s="43">
        <f t="shared" si="5"/>
        <v>4</v>
      </c>
      <c r="J52" s="21"/>
      <c r="K52" s="98">
        <f t="shared" si="2"/>
        <v>11</v>
      </c>
      <c r="L52" s="99">
        <f t="shared" si="6"/>
        <v>9.0001999999999995</v>
      </c>
      <c r="M52" s="100">
        <f t="shared" si="0"/>
        <v>81.819999999999993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80">
        <v>12</v>
      </c>
      <c r="E53" s="201">
        <v>25</v>
      </c>
      <c r="F53" s="201">
        <v>58.33</v>
      </c>
      <c r="G53" s="201">
        <v>8.33</v>
      </c>
      <c r="H53" s="201">
        <v>8.33</v>
      </c>
      <c r="I53" s="43">
        <f t="shared" si="5"/>
        <v>2.9995999999999996</v>
      </c>
      <c r="J53" s="21"/>
      <c r="K53" s="98">
        <f t="shared" si="2"/>
        <v>12</v>
      </c>
      <c r="L53" s="99">
        <f t="shared" si="6"/>
        <v>1.9992000000000001</v>
      </c>
      <c r="M53" s="100">
        <f t="shared" si="0"/>
        <v>16.66</v>
      </c>
      <c r="N53" s="99">
        <f t="shared" si="7"/>
        <v>3</v>
      </c>
      <c r="O53" s="101">
        <f t="shared" si="1"/>
        <v>25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80">
        <v>10</v>
      </c>
      <c r="E54" s="201"/>
      <c r="F54" s="201">
        <v>20</v>
      </c>
      <c r="G54" s="201">
        <v>60</v>
      </c>
      <c r="H54" s="201">
        <v>20</v>
      </c>
      <c r="I54" s="43">
        <f t="shared" si="5"/>
        <v>4</v>
      </c>
      <c r="J54" s="21"/>
      <c r="K54" s="98">
        <f t="shared" si="2"/>
        <v>10</v>
      </c>
      <c r="L54" s="99">
        <f t="shared" si="6"/>
        <v>8</v>
      </c>
      <c r="M54" s="100">
        <f t="shared" si="0"/>
        <v>80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80">
        <v>2</v>
      </c>
      <c r="E55" s="145"/>
      <c r="F55" s="145"/>
      <c r="G55" s="145">
        <v>50</v>
      </c>
      <c r="H55" s="145">
        <v>50</v>
      </c>
      <c r="I55" s="43">
        <f t="shared" si="5"/>
        <v>4.5</v>
      </c>
      <c r="J55" s="21"/>
      <c r="K55" s="98">
        <f t="shared" si="2"/>
        <v>2</v>
      </c>
      <c r="L55" s="99">
        <f t="shared" si="6"/>
        <v>2</v>
      </c>
      <c r="M55" s="100">
        <f t="shared" si="0"/>
        <v>100</v>
      </c>
      <c r="N55" s="112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80">
        <v>14</v>
      </c>
      <c r="E56" s="145"/>
      <c r="F56" s="145">
        <v>28.58</v>
      </c>
      <c r="G56" s="145">
        <v>35.71</v>
      </c>
      <c r="H56" s="145">
        <v>35.71</v>
      </c>
      <c r="I56" s="43">
        <f t="shared" si="5"/>
        <v>4.0712999999999999</v>
      </c>
      <c r="J56" s="21"/>
      <c r="K56" s="98">
        <f t="shared" si="2"/>
        <v>14</v>
      </c>
      <c r="L56" s="99">
        <f t="shared" si="6"/>
        <v>9.9987999999999992</v>
      </c>
      <c r="M56" s="100">
        <f t="shared" si="0"/>
        <v>71.42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80">
        <v>5</v>
      </c>
      <c r="E57" s="201"/>
      <c r="F57" s="201">
        <v>20</v>
      </c>
      <c r="G57" s="201">
        <v>80</v>
      </c>
      <c r="H57" s="145"/>
      <c r="I57" s="43">
        <f t="shared" si="5"/>
        <v>3.8</v>
      </c>
      <c r="J57" s="21"/>
      <c r="K57" s="98">
        <f t="shared" si="2"/>
        <v>5</v>
      </c>
      <c r="L57" s="99">
        <f t="shared" si="6"/>
        <v>4</v>
      </c>
      <c r="M57" s="100">
        <f t="shared" si="0"/>
        <v>80</v>
      </c>
      <c r="N57" s="112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80">
        <v>1</v>
      </c>
      <c r="E58" s="201"/>
      <c r="F58" s="201"/>
      <c r="G58" s="201">
        <v>100</v>
      </c>
      <c r="H58" s="145"/>
      <c r="I58" s="43">
        <f t="shared" si="5"/>
        <v>4</v>
      </c>
      <c r="J58" s="21"/>
      <c r="K58" s="98">
        <f t="shared" si="2"/>
        <v>1</v>
      </c>
      <c r="L58" s="99">
        <f t="shared" si="6"/>
        <v>1</v>
      </c>
      <c r="M58" s="100">
        <f t="shared" si="0"/>
        <v>100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80">
        <v>5</v>
      </c>
      <c r="E59" s="145">
        <v>20</v>
      </c>
      <c r="F59" s="145"/>
      <c r="G59" s="145">
        <v>60</v>
      </c>
      <c r="H59" s="145">
        <v>20</v>
      </c>
      <c r="I59" s="43">
        <f t="shared" si="5"/>
        <v>3.8</v>
      </c>
      <c r="J59" s="21"/>
      <c r="K59" s="98">
        <f t="shared" si="2"/>
        <v>5</v>
      </c>
      <c r="L59" s="99">
        <f t="shared" si="6"/>
        <v>4</v>
      </c>
      <c r="M59" s="100">
        <f t="shared" si="0"/>
        <v>80</v>
      </c>
      <c r="N59" s="99">
        <f t="shared" si="7"/>
        <v>1</v>
      </c>
      <c r="O59" s="101">
        <f t="shared" si="1"/>
        <v>20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63"/>
      <c r="E60" s="145"/>
      <c r="F60" s="145"/>
      <c r="G60" s="145"/>
      <c r="H60" s="145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81">
        <v>7</v>
      </c>
      <c r="E61" s="145"/>
      <c r="F61" s="145"/>
      <c r="G61" s="145">
        <v>42.86</v>
      </c>
      <c r="H61" s="145">
        <v>57.14</v>
      </c>
      <c r="I61" s="43">
        <f t="shared" si="5"/>
        <v>4.5713999999999997</v>
      </c>
      <c r="J61" s="21"/>
      <c r="K61" s="98">
        <f t="shared" si="2"/>
        <v>7</v>
      </c>
      <c r="L61" s="99">
        <f t="shared" si="6"/>
        <v>7</v>
      </c>
      <c r="M61" s="100">
        <f t="shared" si="0"/>
        <v>100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81">
        <v>1</v>
      </c>
      <c r="E62" s="201"/>
      <c r="F62" s="201"/>
      <c r="G62" s="145"/>
      <c r="H62" s="145">
        <v>100</v>
      </c>
      <c r="I62" s="43">
        <f t="shared" si="5"/>
        <v>5</v>
      </c>
      <c r="J62" s="21"/>
      <c r="K62" s="98">
        <f t="shared" si="2"/>
        <v>1</v>
      </c>
      <c r="L62" s="99">
        <f t="shared" si="6"/>
        <v>1</v>
      </c>
      <c r="M62" s="100">
        <f t="shared" si="0"/>
        <v>100</v>
      </c>
      <c r="N62" s="112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81">
        <v>2</v>
      </c>
      <c r="E63" s="145"/>
      <c r="F63" s="145">
        <v>50</v>
      </c>
      <c r="G63" s="145"/>
      <c r="H63" s="145">
        <v>50</v>
      </c>
      <c r="I63" s="43">
        <f t="shared" si="5"/>
        <v>4</v>
      </c>
      <c r="J63" s="21"/>
      <c r="K63" s="98">
        <f t="shared" si="2"/>
        <v>2</v>
      </c>
      <c r="L63" s="99">
        <f t="shared" si="6"/>
        <v>1</v>
      </c>
      <c r="M63" s="100">
        <f t="shared" si="0"/>
        <v>50</v>
      </c>
      <c r="N63" s="112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81">
        <v>7</v>
      </c>
      <c r="E64" s="201">
        <v>14.29</v>
      </c>
      <c r="F64" s="201">
        <v>42.86</v>
      </c>
      <c r="G64" s="270">
        <v>28.57</v>
      </c>
      <c r="H64" s="270">
        <v>14.29</v>
      </c>
      <c r="I64" s="43">
        <f t="shared" si="5"/>
        <v>3.4288999999999992</v>
      </c>
      <c r="J64" s="21"/>
      <c r="K64" s="98">
        <f t="shared" si="2"/>
        <v>7</v>
      </c>
      <c r="L64" s="99">
        <f t="shared" si="6"/>
        <v>3.0002</v>
      </c>
      <c r="M64" s="100">
        <f t="shared" si="0"/>
        <v>42.86</v>
      </c>
      <c r="N64" s="112">
        <f t="shared" si="7"/>
        <v>1.0003</v>
      </c>
      <c r="O64" s="101">
        <f t="shared" si="1"/>
        <v>14.29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81">
        <v>4</v>
      </c>
      <c r="E65" s="201"/>
      <c r="F65" s="201">
        <v>25</v>
      </c>
      <c r="G65" s="201">
        <v>25</v>
      </c>
      <c r="H65" s="270">
        <v>50</v>
      </c>
      <c r="I65" s="43">
        <f t="shared" si="5"/>
        <v>4.25</v>
      </c>
      <c r="J65" s="21"/>
      <c r="K65" s="98">
        <f t="shared" si="2"/>
        <v>4</v>
      </c>
      <c r="L65" s="99">
        <f t="shared" si="6"/>
        <v>3</v>
      </c>
      <c r="M65" s="100">
        <f t="shared" si="0"/>
        <v>75</v>
      </c>
      <c r="N65" s="112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81">
        <v>20</v>
      </c>
      <c r="E66" s="201"/>
      <c r="F66" s="201">
        <v>15</v>
      </c>
      <c r="G66" s="201">
        <v>45</v>
      </c>
      <c r="H66" s="201">
        <v>40</v>
      </c>
      <c r="I66" s="46">
        <f t="shared" si="5"/>
        <v>4.25</v>
      </c>
      <c r="J66" s="21"/>
      <c r="K66" s="98">
        <f t="shared" si="2"/>
        <v>20</v>
      </c>
      <c r="L66" s="99">
        <f t="shared" si="6"/>
        <v>17</v>
      </c>
      <c r="M66" s="100">
        <f t="shared" si="0"/>
        <v>85</v>
      </c>
      <c r="N66" s="112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81">
        <v>4</v>
      </c>
      <c r="E67" s="201"/>
      <c r="F67" s="201">
        <v>50</v>
      </c>
      <c r="G67" s="201">
        <v>25</v>
      </c>
      <c r="H67" s="201">
        <v>25</v>
      </c>
      <c r="I67" s="43">
        <f t="shared" si="5"/>
        <v>3.75</v>
      </c>
      <c r="J67" s="21"/>
      <c r="K67" s="102">
        <f t="shared" si="2"/>
        <v>4</v>
      </c>
      <c r="L67" s="103">
        <f t="shared" si="6"/>
        <v>2</v>
      </c>
      <c r="M67" s="104">
        <f t="shared" si="0"/>
        <v>50</v>
      </c>
      <c r="N67" s="151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87</v>
      </c>
      <c r="E68" s="38">
        <v>0.75749999999999995</v>
      </c>
      <c r="F68" s="38">
        <v>5.1691666666666665</v>
      </c>
      <c r="G68" s="38">
        <v>43.002499999999991</v>
      </c>
      <c r="H68" s="38">
        <v>51.070833333333333</v>
      </c>
      <c r="I68" s="39">
        <f>AVERAGE(I69:I82)</f>
        <v>4.4438666666666666</v>
      </c>
      <c r="J68" s="21"/>
      <c r="K68" s="419">
        <f t="shared" ref="K68:K123" si="11">D68</f>
        <v>87</v>
      </c>
      <c r="L68" s="420">
        <f>SUM(L69:L82)</f>
        <v>80.999099999999999</v>
      </c>
      <c r="M68" s="427">
        <f t="shared" si="0"/>
        <v>94.073333333333323</v>
      </c>
      <c r="N68" s="420">
        <f>SUM(N69:N82)</f>
        <v>0.9998999999999999</v>
      </c>
      <c r="O68" s="426">
        <f t="shared" si="1"/>
        <v>0.75749999999999995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82">
        <v>12</v>
      </c>
      <c r="E69" s="201"/>
      <c r="F69" s="201"/>
      <c r="G69" s="201">
        <v>41.67</v>
      </c>
      <c r="H69" s="201">
        <v>58.33</v>
      </c>
      <c r="I69" s="43">
        <f t="shared" si="5"/>
        <v>4.5832999999999995</v>
      </c>
      <c r="J69" s="21"/>
      <c r="K69" s="94">
        <f t="shared" si="11"/>
        <v>12</v>
      </c>
      <c r="L69" s="95">
        <f t="shared" si="6"/>
        <v>12</v>
      </c>
      <c r="M69" s="96">
        <f t="shared" si="0"/>
        <v>100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82">
        <v>11</v>
      </c>
      <c r="E70" s="201"/>
      <c r="F70" s="201">
        <v>9.09</v>
      </c>
      <c r="G70" s="201">
        <v>27.27</v>
      </c>
      <c r="H70" s="270">
        <v>63.64</v>
      </c>
      <c r="I70" s="43">
        <f t="shared" ref="I70:I123" si="12">(E70*2+F70*3+G70*4+H70*5)/100</f>
        <v>4.5454999999999997</v>
      </c>
      <c r="J70" s="21"/>
      <c r="K70" s="98">
        <f t="shared" si="11"/>
        <v>11</v>
      </c>
      <c r="L70" s="99">
        <f t="shared" ref="L70:L123" si="13">M70*K70/100</f>
        <v>10.0001</v>
      </c>
      <c r="M70" s="100">
        <f t="shared" ref="M70:M123" si="14">G70+H70</f>
        <v>90.91</v>
      </c>
      <c r="N70" s="99">
        <f t="shared" ref="N70:N81" si="15">O70*K70/100</f>
        <v>0</v>
      </c>
      <c r="O70" s="101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82">
        <v>6</v>
      </c>
      <c r="E71" s="145"/>
      <c r="F71" s="145"/>
      <c r="G71" s="145">
        <v>66.67</v>
      </c>
      <c r="H71" s="145">
        <v>33.33</v>
      </c>
      <c r="I71" s="43">
        <f t="shared" si="12"/>
        <v>4.3332999999999995</v>
      </c>
      <c r="J71" s="21"/>
      <c r="K71" s="98">
        <f t="shared" si="11"/>
        <v>6</v>
      </c>
      <c r="L71" s="99">
        <f t="shared" si="13"/>
        <v>6</v>
      </c>
      <c r="M71" s="100">
        <f t="shared" si="14"/>
        <v>100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82">
        <v>3</v>
      </c>
      <c r="E72" s="145"/>
      <c r="F72" s="145"/>
      <c r="G72" s="145">
        <v>33.33</v>
      </c>
      <c r="H72" s="145">
        <v>66.67</v>
      </c>
      <c r="I72" s="43">
        <f t="shared" si="12"/>
        <v>4.6667000000000005</v>
      </c>
      <c r="J72" s="21"/>
      <c r="K72" s="98">
        <f t="shared" si="11"/>
        <v>3</v>
      </c>
      <c r="L72" s="99">
        <f t="shared" si="13"/>
        <v>3</v>
      </c>
      <c r="M72" s="100">
        <f t="shared" si="14"/>
        <v>100</v>
      </c>
      <c r="N72" s="112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82">
        <v>6</v>
      </c>
      <c r="E73" s="201"/>
      <c r="F73" s="201"/>
      <c r="G73" s="201">
        <v>33.33</v>
      </c>
      <c r="H73" s="145">
        <v>66.67</v>
      </c>
      <c r="I73" s="43">
        <f t="shared" si="12"/>
        <v>4.6667000000000005</v>
      </c>
      <c r="J73" s="21"/>
      <c r="K73" s="98">
        <f t="shared" si="11"/>
        <v>6</v>
      </c>
      <c r="L73" s="99">
        <f t="shared" si="13"/>
        <v>6</v>
      </c>
      <c r="M73" s="100">
        <f t="shared" si="14"/>
        <v>100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82">
        <v>9</v>
      </c>
      <c r="E74" s="145"/>
      <c r="F74" s="145"/>
      <c r="G74" s="145">
        <v>77.78</v>
      </c>
      <c r="H74" s="145">
        <v>22.22</v>
      </c>
      <c r="I74" s="43">
        <f t="shared" si="12"/>
        <v>4.2222</v>
      </c>
      <c r="J74" s="21"/>
      <c r="K74" s="98">
        <f t="shared" si="11"/>
        <v>9</v>
      </c>
      <c r="L74" s="99">
        <f t="shared" si="13"/>
        <v>9</v>
      </c>
      <c r="M74" s="100">
        <f t="shared" si="14"/>
        <v>100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82">
        <v>2</v>
      </c>
      <c r="E75" s="145"/>
      <c r="F75" s="145"/>
      <c r="G75" s="145"/>
      <c r="H75" s="145">
        <v>100</v>
      </c>
      <c r="I75" s="43">
        <f t="shared" si="12"/>
        <v>5</v>
      </c>
      <c r="J75" s="21"/>
      <c r="K75" s="98">
        <f t="shared" si="11"/>
        <v>2</v>
      </c>
      <c r="L75" s="99">
        <f t="shared" si="13"/>
        <v>2</v>
      </c>
      <c r="M75" s="100">
        <f t="shared" si="14"/>
        <v>100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82">
        <v>13</v>
      </c>
      <c r="E76" s="199"/>
      <c r="F76" s="199">
        <v>7.7</v>
      </c>
      <c r="G76" s="199">
        <v>46.15</v>
      </c>
      <c r="H76" s="270">
        <v>46.15</v>
      </c>
      <c r="I76" s="43">
        <f t="shared" si="12"/>
        <v>4.3845000000000001</v>
      </c>
      <c r="J76" s="21"/>
      <c r="K76" s="98">
        <f t="shared" si="11"/>
        <v>13</v>
      </c>
      <c r="L76" s="99">
        <f t="shared" si="13"/>
        <v>11.998999999999999</v>
      </c>
      <c r="M76" s="100">
        <f t="shared" si="14"/>
        <v>92.3</v>
      </c>
      <c r="N76" s="99">
        <f t="shared" si="15"/>
        <v>0</v>
      </c>
      <c r="O76" s="101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82">
        <v>1</v>
      </c>
      <c r="E77" s="199"/>
      <c r="F77" s="199"/>
      <c r="G77" s="199"/>
      <c r="H77" s="199">
        <v>100</v>
      </c>
      <c r="I77" s="43">
        <f t="shared" si="12"/>
        <v>5</v>
      </c>
      <c r="J77" s="21"/>
      <c r="K77" s="98">
        <f t="shared" si="11"/>
        <v>1</v>
      </c>
      <c r="L77" s="99">
        <f t="shared" si="13"/>
        <v>1</v>
      </c>
      <c r="M77" s="100">
        <f t="shared" si="14"/>
        <v>100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83">
        <v>6</v>
      </c>
      <c r="E78" s="199"/>
      <c r="F78" s="199">
        <v>16.670000000000002</v>
      </c>
      <c r="G78" s="199">
        <v>83.33</v>
      </c>
      <c r="H78" s="270"/>
      <c r="I78" s="43">
        <f t="shared" si="12"/>
        <v>3.8332999999999999</v>
      </c>
      <c r="J78" s="21"/>
      <c r="K78" s="98">
        <f t="shared" si="11"/>
        <v>6</v>
      </c>
      <c r="L78" s="99">
        <f t="shared" si="13"/>
        <v>4.9998000000000005</v>
      </c>
      <c r="M78" s="100">
        <f t="shared" si="14"/>
        <v>83.33</v>
      </c>
      <c r="N78" s="112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64"/>
      <c r="E79" s="145"/>
      <c r="F79" s="145"/>
      <c r="G79" s="145"/>
      <c r="H79" s="145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253">
        <v>12</v>
      </c>
      <c r="B80" s="257">
        <v>50930</v>
      </c>
      <c r="C80" s="256" t="s">
        <v>65</v>
      </c>
      <c r="D80" s="264">
        <v>11</v>
      </c>
      <c r="E80" s="145">
        <v>9.09</v>
      </c>
      <c r="F80" s="145"/>
      <c r="G80" s="145">
        <v>63.64</v>
      </c>
      <c r="H80" s="145">
        <v>27.27</v>
      </c>
      <c r="I80" s="43">
        <f t="shared" si="12"/>
        <v>4.0909000000000004</v>
      </c>
      <c r="J80" s="21"/>
      <c r="K80" s="98">
        <f t="shared" si="11"/>
        <v>11</v>
      </c>
      <c r="L80" s="99">
        <f t="shared" si="13"/>
        <v>10.0001</v>
      </c>
      <c r="M80" s="343">
        <f t="shared" si="14"/>
        <v>90.91</v>
      </c>
      <c r="N80" s="112">
        <f t="shared" si="15"/>
        <v>0.9998999999999999</v>
      </c>
      <c r="O80" s="101">
        <f t="shared" si="16"/>
        <v>9.09</v>
      </c>
    </row>
    <row r="81" spans="1:15" s="1" customFormat="1" ht="15" customHeight="1" x14ac:dyDescent="0.25">
      <c r="A81" s="253">
        <v>13</v>
      </c>
      <c r="B81" s="48">
        <v>51370</v>
      </c>
      <c r="C81" s="19" t="s">
        <v>66</v>
      </c>
      <c r="D81" s="264">
        <v>7</v>
      </c>
      <c r="E81" s="145"/>
      <c r="F81" s="145">
        <v>28.57</v>
      </c>
      <c r="G81" s="145">
        <v>42.86</v>
      </c>
      <c r="H81" s="145">
        <v>28.57</v>
      </c>
      <c r="I81" s="43">
        <f t="shared" si="12"/>
        <v>4</v>
      </c>
      <c r="J81" s="21"/>
      <c r="K81" s="98">
        <f t="shared" si="11"/>
        <v>7</v>
      </c>
      <c r="L81" s="99">
        <f t="shared" si="13"/>
        <v>5.0001000000000007</v>
      </c>
      <c r="M81" s="100">
        <f t="shared" si="14"/>
        <v>71.430000000000007</v>
      </c>
      <c r="N81" s="99">
        <f t="shared" si="15"/>
        <v>0</v>
      </c>
      <c r="O81" s="101">
        <f t="shared" si="16"/>
        <v>0</v>
      </c>
    </row>
    <row r="82" spans="1:15" s="1" customFormat="1" ht="15" customHeight="1" thickBot="1" x14ac:dyDescent="0.3">
      <c r="A82" s="253">
        <v>14</v>
      </c>
      <c r="B82" s="257">
        <v>51580</v>
      </c>
      <c r="C82" s="256" t="s">
        <v>124</v>
      </c>
      <c r="D82" s="264"/>
      <c r="E82" s="145"/>
      <c r="F82" s="145"/>
      <c r="G82" s="145"/>
      <c r="H82" s="145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408</v>
      </c>
      <c r="E83" s="38">
        <v>1.429642857142857</v>
      </c>
      <c r="F83" s="38">
        <v>23.708214285714284</v>
      </c>
      <c r="G83" s="38">
        <v>39.738928571428573</v>
      </c>
      <c r="H83" s="38">
        <v>35.122500000000002</v>
      </c>
      <c r="I83" s="39">
        <f>AVERAGE(I84:I114)</f>
        <v>4.0855214285714281</v>
      </c>
      <c r="J83" s="21"/>
      <c r="K83" s="419">
        <f t="shared" si="11"/>
        <v>408</v>
      </c>
      <c r="L83" s="420">
        <f>SUM(L84:L114)</f>
        <v>314.9969000000001</v>
      </c>
      <c r="M83" s="427">
        <f t="shared" si="14"/>
        <v>74.861428571428576</v>
      </c>
      <c r="N83" s="420">
        <f>SUM(N84:N114)</f>
        <v>7.0023</v>
      </c>
      <c r="O83" s="426">
        <f t="shared" si="16"/>
        <v>1.429642857142857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85">
        <v>5</v>
      </c>
      <c r="E84" s="201"/>
      <c r="F84" s="201"/>
      <c r="G84" s="201">
        <v>60</v>
      </c>
      <c r="H84" s="201">
        <v>40</v>
      </c>
      <c r="I84" s="43">
        <f t="shared" si="12"/>
        <v>4.4000000000000004</v>
      </c>
      <c r="J84" s="21"/>
      <c r="K84" s="94">
        <f t="shared" si="11"/>
        <v>5</v>
      </c>
      <c r="L84" s="95">
        <f t="shared" si="13"/>
        <v>5</v>
      </c>
      <c r="M84" s="96">
        <f t="shared" si="14"/>
        <v>100</v>
      </c>
      <c r="N84" s="95">
        <f t="shared" ref="N84:N111" si="17">O84*K84/100</f>
        <v>0</v>
      </c>
      <c r="O84" s="97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84">
        <v>6</v>
      </c>
      <c r="E85" s="145"/>
      <c r="F85" s="145">
        <v>50</v>
      </c>
      <c r="G85" s="145">
        <v>33.33</v>
      </c>
      <c r="H85" s="145">
        <v>16.670000000000002</v>
      </c>
      <c r="I85" s="43">
        <f t="shared" si="12"/>
        <v>3.6667000000000001</v>
      </c>
      <c r="J85" s="21"/>
      <c r="K85" s="98">
        <f t="shared" si="11"/>
        <v>6</v>
      </c>
      <c r="L85" s="99">
        <f t="shared" si="13"/>
        <v>3</v>
      </c>
      <c r="M85" s="100">
        <f t="shared" si="14"/>
        <v>50</v>
      </c>
      <c r="N85" s="112">
        <f t="shared" si="17"/>
        <v>0</v>
      </c>
      <c r="O85" s="101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84">
        <v>12</v>
      </c>
      <c r="E86" s="145"/>
      <c r="F86" s="145">
        <v>16.670000000000002</v>
      </c>
      <c r="G86" s="145">
        <v>58.33</v>
      </c>
      <c r="H86" s="145">
        <v>25</v>
      </c>
      <c r="I86" s="43">
        <f t="shared" si="12"/>
        <v>4.0832999999999995</v>
      </c>
      <c r="J86" s="21"/>
      <c r="K86" s="98">
        <f t="shared" si="11"/>
        <v>12</v>
      </c>
      <c r="L86" s="99">
        <f t="shared" si="13"/>
        <v>9.9996000000000009</v>
      </c>
      <c r="M86" s="100">
        <f t="shared" si="14"/>
        <v>83.33</v>
      </c>
      <c r="N86" s="99">
        <f t="shared" si="17"/>
        <v>0</v>
      </c>
      <c r="O86" s="101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84">
        <v>8</v>
      </c>
      <c r="E87" s="145"/>
      <c r="F87" s="145"/>
      <c r="G87" s="145">
        <v>37.5</v>
      </c>
      <c r="H87" s="145">
        <v>62.5</v>
      </c>
      <c r="I87" s="43">
        <f t="shared" si="12"/>
        <v>4.625</v>
      </c>
      <c r="J87" s="21"/>
      <c r="K87" s="98">
        <f t="shared" si="11"/>
        <v>8</v>
      </c>
      <c r="L87" s="99">
        <f t="shared" si="13"/>
        <v>8</v>
      </c>
      <c r="M87" s="100">
        <f t="shared" si="14"/>
        <v>100</v>
      </c>
      <c r="N87" s="99">
        <f t="shared" si="17"/>
        <v>0</v>
      </c>
      <c r="O87" s="101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84">
        <v>21</v>
      </c>
      <c r="E88" s="145"/>
      <c r="F88" s="145"/>
      <c r="G88" s="145">
        <v>23.81</v>
      </c>
      <c r="H88" s="145">
        <v>76.19</v>
      </c>
      <c r="I88" s="43">
        <f t="shared" si="12"/>
        <v>4.7618999999999998</v>
      </c>
      <c r="J88" s="21"/>
      <c r="K88" s="98">
        <f t="shared" si="11"/>
        <v>21</v>
      </c>
      <c r="L88" s="99">
        <f t="shared" si="13"/>
        <v>21</v>
      </c>
      <c r="M88" s="100">
        <f t="shared" si="14"/>
        <v>100</v>
      </c>
      <c r="N88" s="99">
        <f t="shared" si="17"/>
        <v>0</v>
      </c>
      <c r="O88" s="101">
        <f t="shared" si="16"/>
        <v>0</v>
      </c>
    </row>
    <row r="89" spans="1:15" s="1" customFormat="1" ht="15" customHeight="1" x14ac:dyDescent="0.25">
      <c r="A89" s="253">
        <v>6</v>
      </c>
      <c r="B89" s="257">
        <v>60240</v>
      </c>
      <c r="C89" s="256" t="s">
        <v>73</v>
      </c>
      <c r="D89" s="386">
        <v>16</v>
      </c>
      <c r="E89" s="145"/>
      <c r="F89" s="145">
        <v>18.75</v>
      </c>
      <c r="G89" s="145">
        <v>50</v>
      </c>
      <c r="H89" s="145">
        <v>31.25</v>
      </c>
      <c r="I89" s="43">
        <f t="shared" si="12"/>
        <v>4.125</v>
      </c>
      <c r="J89" s="21"/>
      <c r="K89" s="98">
        <f t="shared" si="11"/>
        <v>16</v>
      </c>
      <c r="L89" s="99">
        <f t="shared" si="13"/>
        <v>13</v>
      </c>
      <c r="M89" s="100">
        <f t="shared" si="14"/>
        <v>81.25</v>
      </c>
      <c r="N89" s="99">
        <f t="shared" si="17"/>
        <v>0</v>
      </c>
      <c r="O89" s="101">
        <f t="shared" si="16"/>
        <v>0</v>
      </c>
    </row>
    <row r="90" spans="1:15" s="1" customFormat="1" ht="15" customHeight="1" x14ac:dyDescent="0.25">
      <c r="A90" s="253">
        <v>7</v>
      </c>
      <c r="B90" s="48">
        <v>60560</v>
      </c>
      <c r="C90" s="19" t="s">
        <v>74</v>
      </c>
      <c r="D90" s="386">
        <v>9</v>
      </c>
      <c r="E90" s="145"/>
      <c r="F90" s="145">
        <v>33.33</v>
      </c>
      <c r="G90" s="145">
        <v>55.56</v>
      </c>
      <c r="H90" s="145">
        <v>11.11</v>
      </c>
      <c r="I90" s="43">
        <f t="shared" si="12"/>
        <v>3.7778000000000005</v>
      </c>
      <c r="J90" s="21"/>
      <c r="K90" s="98">
        <f t="shared" si="11"/>
        <v>9</v>
      </c>
      <c r="L90" s="99">
        <f t="shared" si="13"/>
        <v>6.0002999999999993</v>
      </c>
      <c r="M90" s="100">
        <f t="shared" si="14"/>
        <v>66.67</v>
      </c>
      <c r="N90" s="112">
        <f t="shared" si="17"/>
        <v>0</v>
      </c>
      <c r="O90" s="101">
        <f t="shared" si="16"/>
        <v>0</v>
      </c>
    </row>
    <row r="91" spans="1:15" s="1" customFormat="1" ht="15" customHeight="1" x14ac:dyDescent="0.25">
      <c r="A91" s="253">
        <v>8</v>
      </c>
      <c r="B91" s="48">
        <v>60660</v>
      </c>
      <c r="C91" s="19" t="s">
        <v>75</v>
      </c>
      <c r="D91" s="387">
        <v>3</v>
      </c>
      <c r="E91" s="199"/>
      <c r="F91" s="199">
        <v>33.33</v>
      </c>
      <c r="G91" s="199">
        <v>33.33</v>
      </c>
      <c r="H91" s="199">
        <v>33.33</v>
      </c>
      <c r="I91" s="43">
        <f t="shared" si="12"/>
        <v>3.9995999999999996</v>
      </c>
      <c r="J91" s="21"/>
      <c r="K91" s="98">
        <f t="shared" si="11"/>
        <v>3</v>
      </c>
      <c r="L91" s="99">
        <f t="shared" si="13"/>
        <v>1.9997999999999998</v>
      </c>
      <c r="M91" s="100">
        <f t="shared" si="14"/>
        <v>66.66</v>
      </c>
      <c r="N91" s="99">
        <f t="shared" si="17"/>
        <v>0</v>
      </c>
      <c r="O91" s="101">
        <f t="shared" si="16"/>
        <v>0</v>
      </c>
    </row>
    <row r="92" spans="1:15" s="1" customFormat="1" ht="15" customHeight="1" x14ac:dyDescent="0.25">
      <c r="A92" s="253">
        <v>9</v>
      </c>
      <c r="B92" s="48">
        <v>60001</v>
      </c>
      <c r="C92" s="19" t="s">
        <v>67</v>
      </c>
      <c r="D92" s="386">
        <v>3</v>
      </c>
      <c r="E92" s="199"/>
      <c r="F92" s="199">
        <v>33.33</v>
      </c>
      <c r="G92" s="199">
        <v>33.33</v>
      </c>
      <c r="H92" s="270">
        <v>33.33</v>
      </c>
      <c r="I92" s="43">
        <f t="shared" si="12"/>
        <v>3.9995999999999996</v>
      </c>
      <c r="J92" s="21"/>
      <c r="K92" s="98">
        <f t="shared" si="11"/>
        <v>3</v>
      </c>
      <c r="L92" s="99">
        <f t="shared" si="13"/>
        <v>1.9997999999999998</v>
      </c>
      <c r="M92" s="100">
        <f t="shared" si="14"/>
        <v>66.66</v>
      </c>
      <c r="N92" s="112">
        <f t="shared" si="17"/>
        <v>0</v>
      </c>
      <c r="O92" s="101">
        <f t="shared" si="16"/>
        <v>0</v>
      </c>
    </row>
    <row r="93" spans="1:15" s="1" customFormat="1" ht="15" customHeight="1" x14ac:dyDescent="0.25">
      <c r="A93" s="253">
        <v>10</v>
      </c>
      <c r="B93" s="55">
        <v>60701</v>
      </c>
      <c r="C93" s="14" t="s">
        <v>76</v>
      </c>
      <c r="D93" s="386">
        <v>12</v>
      </c>
      <c r="E93" s="199">
        <v>8.33</v>
      </c>
      <c r="F93" s="199">
        <v>16.670000000000002</v>
      </c>
      <c r="G93" s="199">
        <v>66.67</v>
      </c>
      <c r="H93" s="270">
        <v>8.33</v>
      </c>
      <c r="I93" s="43">
        <f t="shared" si="12"/>
        <v>3.75</v>
      </c>
      <c r="J93" s="21"/>
      <c r="K93" s="98">
        <f t="shared" si="11"/>
        <v>12</v>
      </c>
      <c r="L93" s="99">
        <f t="shared" si="13"/>
        <v>9</v>
      </c>
      <c r="M93" s="100">
        <f t="shared" si="14"/>
        <v>75</v>
      </c>
      <c r="N93" s="112">
        <f t="shared" si="17"/>
        <v>0.99960000000000004</v>
      </c>
      <c r="O93" s="101">
        <f t="shared" si="16"/>
        <v>8.33</v>
      </c>
    </row>
    <row r="94" spans="1:15" s="1" customFormat="1" ht="15" customHeight="1" x14ac:dyDescent="0.25">
      <c r="A94" s="253">
        <v>11</v>
      </c>
      <c r="B94" s="48">
        <v>60850</v>
      </c>
      <c r="C94" s="19" t="s">
        <v>77</v>
      </c>
      <c r="D94" s="386">
        <v>20</v>
      </c>
      <c r="E94" s="199"/>
      <c r="F94" s="199">
        <v>10</v>
      </c>
      <c r="G94" s="199">
        <v>20</v>
      </c>
      <c r="H94" s="270">
        <v>70</v>
      </c>
      <c r="I94" s="44">
        <f t="shared" si="12"/>
        <v>4.5999999999999996</v>
      </c>
      <c r="J94" s="21"/>
      <c r="K94" s="98">
        <f t="shared" si="11"/>
        <v>20</v>
      </c>
      <c r="L94" s="99">
        <f t="shared" si="13"/>
        <v>18</v>
      </c>
      <c r="M94" s="100">
        <f t="shared" si="14"/>
        <v>90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53">
        <v>12</v>
      </c>
      <c r="B95" s="48">
        <v>60910</v>
      </c>
      <c r="C95" s="19" t="s">
        <v>78</v>
      </c>
      <c r="D95" s="386">
        <v>10</v>
      </c>
      <c r="E95" s="199"/>
      <c r="F95" s="199"/>
      <c r="G95" s="199">
        <v>70</v>
      </c>
      <c r="H95" s="270">
        <v>30</v>
      </c>
      <c r="I95" s="43">
        <f t="shared" si="12"/>
        <v>4.3</v>
      </c>
      <c r="J95" s="21"/>
      <c r="K95" s="98">
        <f t="shared" si="11"/>
        <v>10</v>
      </c>
      <c r="L95" s="99">
        <f t="shared" si="13"/>
        <v>10</v>
      </c>
      <c r="M95" s="100">
        <f t="shared" si="14"/>
        <v>100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53">
        <v>13</v>
      </c>
      <c r="B96" s="48">
        <v>60980</v>
      </c>
      <c r="C96" s="19" t="s">
        <v>79</v>
      </c>
      <c r="D96" s="386">
        <v>5</v>
      </c>
      <c r="E96" s="145"/>
      <c r="F96" s="145"/>
      <c r="G96" s="145">
        <v>40</v>
      </c>
      <c r="H96" s="145">
        <v>60</v>
      </c>
      <c r="I96" s="43">
        <f t="shared" si="12"/>
        <v>4.5999999999999996</v>
      </c>
      <c r="J96" s="21"/>
      <c r="K96" s="98">
        <f t="shared" si="11"/>
        <v>5</v>
      </c>
      <c r="L96" s="99">
        <f t="shared" si="13"/>
        <v>5</v>
      </c>
      <c r="M96" s="100">
        <f t="shared" si="14"/>
        <v>100</v>
      </c>
      <c r="N96" s="99">
        <f t="shared" si="17"/>
        <v>0</v>
      </c>
      <c r="O96" s="101">
        <f t="shared" si="16"/>
        <v>0</v>
      </c>
    </row>
    <row r="97" spans="1:15" s="1" customFormat="1" ht="15" customHeight="1" x14ac:dyDescent="0.25">
      <c r="A97" s="253">
        <v>14</v>
      </c>
      <c r="B97" s="48">
        <v>61080</v>
      </c>
      <c r="C97" s="19" t="s">
        <v>80</v>
      </c>
      <c r="D97" s="386">
        <v>7</v>
      </c>
      <c r="E97" s="199"/>
      <c r="F97" s="199">
        <v>28.57</v>
      </c>
      <c r="G97" s="199">
        <v>42.86</v>
      </c>
      <c r="H97" s="199">
        <v>28.57</v>
      </c>
      <c r="I97" s="43">
        <f t="shared" si="12"/>
        <v>4</v>
      </c>
      <c r="J97" s="21"/>
      <c r="K97" s="98">
        <f t="shared" si="11"/>
        <v>7</v>
      </c>
      <c r="L97" s="99">
        <f t="shared" si="13"/>
        <v>5.0001000000000007</v>
      </c>
      <c r="M97" s="100">
        <f t="shared" si="14"/>
        <v>71.430000000000007</v>
      </c>
      <c r="N97" s="99">
        <f t="shared" si="17"/>
        <v>0</v>
      </c>
      <c r="O97" s="101">
        <f t="shared" si="16"/>
        <v>0</v>
      </c>
    </row>
    <row r="98" spans="1:15" s="1" customFormat="1" ht="15" customHeight="1" x14ac:dyDescent="0.25">
      <c r="A98" s="253">
        <v>15</v>
      </c>
      <c r="B98" s="48">
        <v>61150</v>
      </c>
      <c r="C98" s="19" t="s">
        <v>81</v>
      </c>
      <c r="D98" s="386">
        <v>7</v>
      </c>
      <c r="E98" s="201"/>
      <c r="F98" s="201">
        <v>28.57</v>
      </c>
      <c r="G98" s="201">
        <v>42.86</v>
      </c>
      <c r="H98" s="201">
        <v>28.57</v>
      </c>
      <c r="I98" s="43">
        <f t="shared" si="12"/>
        <v>4</v>
      </c>
      <c r="J98" s="21"/>
      <c r="K98" s="98">
        <f t="shared" si="11"/>
        <v>7</v>
      </c>
      <c r="L98" s="99">
        <f t="shared" si="13"/>
        <v>5.0001000000000007</v>
      </c>
      <c r="M98" s="100">
        <f t="shared" si="14"/>
        <v>71.430000000000007</v>
      </c>
      <c r="N98" s="99">
        <f t="shared" si="17"/>
        <v>0</v>
      </c>
      <c r="O98" s="101">
        <f t="shared" si="16"/>
        <v>0</v>
      </c>
    </row>
    <row r="99" spans="1:15" s="1" customFormat="1" ht="15" customHeight="1" x14ac:dyDescent="0.25">
      <c r="A99" s="253">
        <v>16</v>
      </c>
      <c r="B99" s="48">
        <v>61210</v>
      </c>
      <c r="C99" s="19" t="s">
        <v>82</v>
      </c>
      <c r="D99" s="386">
        <v>9</v>
      </c>
      <c r="E99" s="145"/>
      <c r="F99" s="145">
        <v>22.22</v>
      </c>
      <c r="G99" s="145">
        <v>55.56</v>
      </c>
      <c r="H99" s="145">
        <v>22.22</v>
      </c>
      <c r="I99" s="43">
        <f t="shared" si="12"/>
        <v>4</v>
      </c>
      <c r="J99" s="21"/>
      <c r="K99" s="98">
        <f t="shared" si="11"/>
        <v>9</v>
      </c>
      <c r="L99" s="99">
        <f t="shared" si="13"/>
        <v>7.0001999999999995</v>
      </c>
      <c r="M99" s="100">
        <f t="shared" si="14"/>
        <v>77.78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53">
        <v>17</v>
      </c>
      <c r="B100" s="48">
        <v>61290</v>
      </c>
      <c r="C100" s="19" t="s">
        <v>83</v>
      </c>
      <c r="D100" s="386">
        <v>8</v>
      </c>
      <c r="E100" s="145"/>
      <c r="F100" s="145">
        <v>50</v>
      </c>
      <c r="G100" s="145">
        <v>25</v>
      </c>
      <c r="H100" s="145">
        <v>25</v>
      </c>
      <c r="I100" s="43">
        <f t="shared" si="12"/>
        <v>3.75</v>
      </c>
      <c r="J100" s="21"/>
      <c r="K100" s="98">
        <f t="shared" si="11"/>
        <v>8</v>
      </c>
      <c r="L100" s="99">
        <f t="shared" si="13"/>
        <v>4</v>
      </c>
      <c r="M100" s="100">
        <f t="shared" si="14"/>
        <v>50</v>
      </c>
      <c r="N100" s="99">
        <f t="shared" si="17"/>
        <v>0</v>
      </c>
      <c r="O100" s="101">
        <f t="shared" si="16"/>
        <v>0</v>
      </c>
    </row>
    <row r="101" spans="1:15" s="1" customFormat="1" ht="15" customHeight="1" x14ac:dyDescent="0.25">
      <c r="A101" s="253">
        <v>18</v>
      </c>
      <c r="B101" s="48">
        <v>61340</v>
      </c>
      <c r="C101" s="19" t="s">
        <v>84</v>
      </c>
      <c r="D101" s="386">
        <v>9</v>
      </c>
      <c r="E101" s="145">
        <v>11.11</v>
      </c>
      <c r="F101" s="145">
        <v>77.78</v>
      </c>
      <c r="G101" s="145">
        <v>11.11</v>
      </c>
      <c r="H101" s="145"/>
      <c r="I101" s="43">
        <f t="shared" si="12"/>
        <v>3</v>
      </c>
      <c r="J101" s="21"/>
      <c r="K101" s="98">
        <f t="shared" si="11"/>
        <v>9</v>
      </c>
      <c r="L101" s="99">
        <f t="shared" si="13"/>
        <v>0.9998999999999999</v>
      </c>
      <c r="M101" s="100">
        <f t="shared" si="14"/>
        <v>11.11</v>
      </c>
      <c r="N101" s="112">
        <f t="shared" si="17"/>
        <v>0.9998999999999999</v>
      </c>
      <c r="O101" s="101">
        <f t="shared" si="16"/>
        <v>11.11</v>
      </c>
    </row>
    <row r="102" spans="1:15" s="1" customFormat="1" ht="15" customHeight="1" x14ac:dyDescent="0.25">
      <c r="A102" s="252">
        <v>19</v>
      </c>
      <c r="B102" s="48">
        <v>61390</v>
      </c>
      <c r="C102" s="19" t="s">
        <v>85</v>
      </c>
      <c r="D102" s="386">
        <v>11</v>
      </c>
      <c r="E102" s="145">
        <v>9.09</v>
      </c>
      <c r="F102" s="145">
        <v>63.64</v>
      </c>
      <c r="G102" s="145">
        <v>18.18</v>
      </c>
      <c r="H102" s="145">
        <v>9.09</v>
      </c>
      <c r="I102" s="43">
        <f t="shared" si="12"/>
        <v>3.2727000000000004</v>
      </c>
      <c r="J102" s="21"/>
      <c r="K102" s="98">
        <f t="shared" si="11"/>
        <v>11</v>
      </c>
      <c r="L102" s="99">
        <f t="shared" si="13"/>
        <v>2.9996999999999998</v>
      </c>
      <c r="M102" s="100">
        <f t="shared" si="14"/>
        <v>27.27</v>
      </c>
      <c r="N102" s="112">
        <f t="shared" si="17"/>
        <v>0.9998999999999999</v>
      </c>
      <c r="O102" s="101">
        <f t="shared" si="16"/>
        <v>9.09</v>
      </c>
    </row>
    <row r="103" spans="1:15" s="1" customFormat="1" ht="15" customHeight="1" x14ac:dyDescent="0.25">
      <c r="A103" s="252">
        <v>20</v>
      </c>
      <c r="B103" s="48">
        <v>61410</v>
      </c>
      <c r="C103" s="19" t="s">
        <v>86</v>
      </c>
      <c r="D103" s="386">
        <v>13</v>
      </c>
      <c r="E103" s="201"/>
      <c r="F103" s="201">
        <v>23.08</v>
      </c>
      <c r="G103" s="201">
        <v>46.15</v>
      </c>
      <c r="H103" s="145">
        <v>30.77</v>
      </c>
      <c r="I103" s="43">
        <f t="shared" si="12"/>
        <v>4.0768999999999993</v>
      </c>
      <c r="J103" s="21"/>
      <c r="K103" s="98">
        <f t="shared" si="11"/>
        <v>13</v>
      </c>
      <c r="L103" s="99">
        <f t="shared" si="13"/>
        <v>9.9996000000000009</v>
      </c>
      <c r="M103" s="100">
        <f t="shared" si="14"/>
        <v>76.92</v>
      </c>
      <c r="N103" s="99">
        <f t="shared" si="17"/>
        <v>0</v>
      </c>
      <c r="O103" s="101">
        <f t="shared" si="16"/>
        <v>0</v>
      </c>
    </row>
    <row r="104" spans="1:15" s="1" customFormat="1" ht="15" customHeight="1" x14ac:dyDescent="0.25">
      <c r="A104" s="253">
        <v>21</v>
      </c>
      <c r="B104" s="48">
        <v>61430</v>
      </c>
      <c r="C104" s="19" t="s">
        <v>114</v>
      </c>
      <c r="D104" s="386">
        <v>39</v>
      </c>
      <c r="E104" s="145">
        <v>5.13</v>
      </c>
      <c r="F104" s="145">
        <v>28.21</v>
      </c>
      <c r="G104" s="145">
        <v>41.03</v>
      </c>
      <c r="H104" s="145">
        <v>25.64</v>
      </c>
      <c r="I104" s="43">
        <f t="shared" si="12"/>
        <v>3.8720999999999997</v>
      </c>
      <c r="J104" s="21"/>
      <c r="K104" s="98">
        <f t="shared" si="11"/>
        <v>39</v>
      </c>
      <c r="L104" s="99">
        <f t="shared" si="13"/>
        <v>26.001300000000001</v>
      </c>
      <c r="M104" s="100">
        <f t="shared" si="14"/>
        <v>66.67</v>
      </c>
      <c r="N104" s="99">
        <f t="shared" si="17"/>
        <v>2.0007000000000001</v>
      </c>
      <c r="O104" s="101">
        <f t="shared" si="16"/>
        <v>5.13</v>
      </c>
    </row>
    <row r="105" spans="1:15" s="1" customFormat="1" ht="15" customHeight="1" x14ac:dyDescent="0.25">
      <c r="A105" s="253">
        <v>22</v>
      </c>
      <c r="B105" s="48">
        <v>61440</v>
      </c>
      <c r="C105" s="19" t="s">
        <v>87</v>
      </c>
      <c r="D105" s="386">
        <v>21</v>
      </c>
      <c r="E105" s="201"/>
      <c r="F105" s="201">
        <v>33.33</v>
      </c>
      <c r="G105" s="201">
        <v>19.05</v>
      </c>
      <c r="H105" s="201">
        <v>47.62</v>
      </c>
      <c r="I105" s="43">
        <f t="shared" si="12"/>
        <v>4.1429</v>
      </c>
      <c r="J105" s="21"/>
      <c r="K105" s="98">
        <f t="shared" si="11"/>
        <v>21</v>
      </c>
      <c r="L105" s="99">
        <f t="shared" si="13"/>
        <v>14.0007</v>
      </c>
      <c r="M105" s="100">
        <f t="shared" si="14"/>
        <v>66.67</v>
      </c>
      <c r="N105" s="99">
        <f t="shared" si="17"/>
        <v>0</v>
      </c>
      <c r="O105" s="101">
        <f t="shared" si="16"/>
        <v>0</v>
      </c>
    </row>
    <row r="106" spans="1:15" s="1" customFormat="1" ht="15" customHeight="1" x14ac:dyDescent="0.25">
      <c r="A106" s="253">
        <v>23</v>
      </c>
      <c r="B106" s="48">
        <v>61450</v>
      </c>
      <c r="C106" s="19" t="s">
        <v>115</v>
      </c>
      <c r="D106" s="386">
        <v>8</v>
      </c>
      <c r="E106" s="145"/>
      <c r="F106" s="145">
        <v>12.5</v>
      </c>
      <c r="G106" s="145">
        <v>25</v>
      </c>
      <c r="H106" s="145">
        <v>62.5</v>
      </c>
      <c r="I106" s="43">
        <f t="shared" si="12"/>
        <v>4.5</v>
      </c>
      <c r="J106" s="21"/>
      <c r="K106" s="98">
        <f t="shared" si="11"/>
        <v>8</v>
      </c>
      <c r="L106" s="99">
        <f t="shared" si="13"/>
        <v>7</v>
      </c>
      <c r="M106" s="100">
        <f t="shared" si="14"/>
        <v>87.5</v>
      </c>
      <c r="N106" s="99">
        <f t="shared" si="17"/>
        <v>0</v>
      </c>
      <c r="O106" s="101">
        <f t="shared" si="16"/>
        <v>0</v>
      </c>
    </row>
    <row r="107" spans="1:15" s="1" customFormat="1" ht="15" customHeight="1" x14ac:dyDescent="0.25">
      <c r="A107" s="253">
        <v>24</v>
      </c>
      <c r="B107" s="48">
        <v>61470</v>
      </c>
      <c r="C107" s="19" t="s">
        <v>88</v>
      </c>
      <c r="D107" s="386">
        <v>12</v>
      </c>
      <c r="E107" s="145"/>
      <c r="F107" s="145">
        <v>25</v>
      </c>
      <c r="G107" s="145">
        <v>33.33</v>
      </c>
      <c r="H107" s="145">
        <v>41.67</v>
      </c>
      <c r="I107" s="43">
        <f t="shared" si="12"/>
        <v>4.1667000000000005</v>
      </c>
      <c r="J107" s="21"/>
      <c r="K107" s="98">
        <f t="shared" si="11"/>
        <v>12</v>
      </c>
      <c r="L107" s="99">
        <f t="shared" si="13"/>
        <v>9</v>
      </c>
      <c r="M107" s="100">
        <f t="shared" si="14"/>
        <v>75</v>
      </c>
      <c r="N107" s="99">
        <f t="shared" si="17"/>
        <v>0</v>
      </c>
      <c r="O107" s="101">
        <f t="shared" si="16"/>
        <v>0</v>
      </c>
    </row>
    <row r="108" spans="1:15" s="1" customFormat="1" ht="15" customHeight="1" x14ac:dyDescent="0.25">
      <c r="A108" s="253">
        <v>25</v>
      </c>
      <c r="B108" s="48">
        <v>61490</v>
      </c>
      <c r="C108" s="19" t="s">
        <v>116</v>
      </c>
      <c r="D108" s="386">
        <v>44</v>
      </c>
      <c r="E108" s="145"/>
      <c r="F108" s="145">
        <v>13.64</v>
      </c>
      <c r="G108" s="145">
        <v>36.36</v>
      </c>
      <c r="H108" s="145">
        <v>50</v>
      </c>
      <c r="I108" s="43">
        <f t="shared" si="12"/>
        <v>4.3635999999999999</v>
      </c>
      <c r="J108" s="21"/>
      <c r="K108" s="98">
        <f t="shared" si="11"/>
        <v>44</v>
      </c>
      <c r="L108" s="99">
        <f t="shared" si="13"/>
        <v>37.998400000000004</v>
      </c>
      <c r="M108" s="100">
        <f t="shared" si="14"/>
        <v>86.36</v>
      </c>
      <c r="N108" s="99">
        <f t="shared" si="17"/>
        <v>0</v>
      </c>
      <c r="O108" s="101">
        <f t="shared" si="16"/>
        <v>0</v>
      </c>
    </row>
    <row r="109" spans="1:15" s="1" customFormat="1" ht="15" customHeight="1" x14ac:dyDescent="0.25">
      <c r="A109" s="253">
        <v>26</v>
      </c>
      <c r="B109" s="48">
        <v>61500</v>
      </c>
      <c r="C109" s="19" t="s">
        <v>117</v>
      </c>
      <c r="D109" s="386">
        <v>33</v>
      </c>
      <c r="E109" s="201">
        <v>3.04</v>
      </c>
      <c r="F109" s="201">
        <v>18.18</v>
      </c>
      <c r="G109" s="201">
        <v>45.45</v>
      </c>
      <c r="H109" s="270">
        <v>33.33</v>
      </c>
      <c r="I109" s="43">
        <f t="shared" si="12"/>
        <v>4.0907</v>
      </c>
      <c r="J109" s="21"/>
      <c r="K109" s="98">
        <f t="shared" si="11"/>
        <v>33</v>
      </c>
      <c r="L109" s="99">
        <f t="shared" si="13"/>
        <v>25.997400000000003</v>
      </c>
      <c r="M109" s="100">
        <f t="shared" si="14"/>
        <v>78.78</v>
      </c>
      <c r="N109" s="99">
        <f t="shared" si="17"/>
        <v>1.0032000000000001</v>
      </c>
      <c r="O109" s="101">
        <f t="shared" si="16"/>
        <v>3.04</v>
      </c>
    </row>
    <row r="110" spans="1:15" s="1" customFormat="1" ht="15" customHeight="1" x14ac:dyDescent="0.25">
      <c r="A110" s="253">
        <v>27</v>
      </c>
      <c r="B110" s="48">
        <v>61510</v>
      </c>
      <c r="C110" s="19" t="s">
        <v>89</v>
      </c>
      <c r="D110" s="386">
        <v>27</v>
      </c>
      <c r="E110" s="201"/>
      <c r="F110" s="201">
        <v>3.7</v>
      </c>
      <c r="G110" s="201">
        <v>55.56</v>
      </c>
      <c r="H110" s="201">
        <v>40.74</v>
      </c>
      <c r="I110" s="43">
        <f t="shared" si="12"/>
        <v>4.3704000000000001</v>
      </c>
      <c r="J110" s="21"/>
      <c r="K110" s="98">
        <f t="shared" si="11"/>
        <v>27</v>
      </c>
      <c r="L110" s="99">
        <f t="shared" si="13"/>
        <v>26.001000000000005</v>
      </c>
      <c r="M110" s="100">
        <f t="shared" si="14"/>
        <v>96.300000000000011</v>
      </c>
      <c r="N110" s="99">
        <f t="shared" si="17"/>
        <v>0</v>
      </c>
      <c r="O110" s="101">
        <f t="shared" si="16"/>
        <v>0</v>
      </c>
    </row>
    <row r="111" spans="1:15" s="1" customFormat="1" ht="15" customHeight="1" x14ac:dyDescent="0.25">
      <c r="A111" s="253">
        <v>28</v>
      </c>
      <c r="B111" s="48">
        <v>61520</v>
      </c>
      <c r="C111" s="19" t="s">
        <v>118</v>
      </c>
      <c r="D111" s="351">
        <v>30</v>
      </c>
      <c r="E111" s="201">
        <v>3.33</v>
      </c>
      <c r="F111" s="201">
        <v>23.33</v>
      </c>
      <c r="G111" s="201">
        <v>33.33</v>
      </c>
      <c r="H111" s="270">
        <v>40</v>
      </c>
      <c r="I111" s="65">
        <f t="shared" si="12"/>
        <v>4.0996999999999995</v>
      </c>
      <c r="J111" s="21"/>
      <c r="K111" s="98">
        <f t="shared" si="11"/>
        <v>30</v>
      </c>
      <c r="L111" s="99">
        <f t="shared" si="13"/>
        <v>21.999000000000002</v>
      </c>
      <c r="M111" s="100">
        <f t="shared" si="14"/>
        <v>73.33</v>
      </c>
      <c r="N111" s="99">
        <f t="shared" si="17"/>
        <v>0.99900000000000011</v>
      </c>
      <c r="O111" s="101">
        <f t="shared" si="16"/>
        <v>3.33</v>
      </c>
    </row>
    <row r="112" spans="1:15" s="1" customFormat="1" ht="15" customHeight="1" x14ac:dyDescent="0.25">
      <c r="A112" s="329">
        <v>29</v>
      </c>
      <c r="B112" s="50">
        <v>61540</v>
      </c>
      <c r="C112" s="22" t="s">
        <v>119</v>
      </c>
      <c r="D112" s="346"/>
      <c r="E112" s="328"/>
      <c r="F112" s="328"/>
      <c r="G112" s="328"/>
      <c r="H112" s="271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67">
        <v>30</v>
      </c>
      <c r="B113" s="48">
        <v>61560</v>
      </c>
      <c r="C113" s="19" t="s">
        <v>121</v>
      </c>
      <c r="D113" s="335"/>
      <c r="E113" s="336"/>
      <c r="F113" s="336"/>
      <c r="G113" s="336"/>
      <c r="H113" s="337"/>
      <c r="I113" s="43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55">
        <v>31</v>
      </c>
      <c r="B114" s="54">
        <v>61570</v>
      </c>
      <c r="C114" s="330" t="s">
        <v>123</v>
      </c>
      <c r="D114" s="331"/>
      <c r="E114" s="332"/>
      <c r="F114" s="332"/>
      <c r="G114" s="332"/>
      <c r="H114" s="333"/>
      <c r="I114" s="334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129</v>
      </c>
      <c r="E115" s="38">
        <v>1.5757142857142858</v>
      </c>
      <c r="F115" s="38">
        <v>25.12142857142857</v>
      </c>
      <c r="G115" s="38">
        <v>43.971428571428575</v>
      </c>
      <c r="H115" s="38">
        <v>29.330000000000002</v>
      </c>
      <c r="I115" s="39">
        <f>AVERAGE(I116:I124)</f>
        <v>4.0105142857142857</v>
      </c>
      <c r="J115" s="21"/>
      <c r="K115" s="419">
        <f t="shared" si="11"/>
        <v>129</v>
      </c>
      <c r="L115" s="420">
        <f>SUM(L116:L124)</f>
        <v>97.999700000000018</v>
      </c>
      <c r="M115" s="427">
        <f t="shared" si="14"/>
        <v>73.301428571428573</v>
      </c>
      <c r="N115" s="420">
        <f>SUM(N116:N124)</f>
        <v>1.9986000000000002</v>
      </c>
      <c r="O115" s="426">
        <f t="shared" si="16"/>
        <v>1.5757142857142858</v>
      </c>
    </row>
    <row r="116" spans="1:15" s="1" customFormat="1" ht="15" customHeight="1" x14ac:dyDescent="0.25">
      <c r="A116" s="338">
        <v>1</v>
      </c>
      <c r="B116" s="49">
        <v>70020</v>
      </c>
      <c r="C116" s="13" t="s">
        <v>90</v>
      </c>
      <c r="D116" s="262">
        <v>16</v>
      </c>
      <c r="E116" s="150"/>
      <c r="F116" s="150">
        <v>18.75</v>
      </c>
      <c r="G116" s="150">
        <v>37.5</v>
      </c>
      <c r="H116" s="150">
        <v>43.75</v>
      </c>
      <c r="I116" s="42">
        <f t="shared" si="12"/>
        <v>4.25</v>
      </c>
      <c r="J116" s="21"/>
      <c r="K116" s="94">
        <f t="shared" si="11"/>
        <v>16</v>
      </c>
      <c r="L116" s="95">
        <f t="shared" ref="L116:L118" si="18">M116*K116/100</f>
        <v>13</v>
      </c>
      <c r="M116" s="96">
        <f t="shared" si="14"/>
        <v>81.25</v>
      </c>
      <c r="N116" s="95">
        <f t="shared" ref="N116:N123" si="19">O116*K116/100</f>
        <v>0</v>
      </c>
      <c r="O116" s="97">
        <f t="shared" si="16"/>
        <v>0</v>
      </c>
    </row>
    <row r="117" spans="1:15" s="1" customFormat="1" ht="15" customHeight="1" x14ac:dyDescent="0.25">
      <c r="A117" s="268">
        <v>2</v>
      </c>
      <c r="B117" s="266">
        <v>70110</v>
      </c>
      <c r="C117" s="265" t="s">
        <v>93</v>
      </c>
      <c r="D117" s="388">
        <v>16</v>
      </c>
      <c r="E117" s="137"/>
      <c r="F117" s="137">
        <v>18.75</v>
      </c>
      <c r="G117" s="137">
        <v>68.75</v>
      </c>
      <c r="H117" s="137">
        <v>12.5</v>
      </c>
      <c r="I117" s="44">
        <f t="shared" si="12"/>
        <v>3.9375</v>
      </c>
      <c r="J117" s="21"/>
      <c r="K117" s="94">
        <f t="shared" ref="K117" si="20">D117</f>
        <v>16</v>
      </c>
      <c r="L117" s="95">
        <f t="shared" si="18"/>
        <v>13</v>
      </c>
      <c r="M117" s="96">
        <f t="shared" ref="M117" si="21">G117+H117</f>
        <v>81.25</v>
      </c>
      <c r="N117" s="95">
        <f t="shared" ref="N117" si="22">O117*K117/100</f>
        <v>0</v>
      </c>
      <c r="O117" s="97">
        <f t="shared" ref="O117" si="23">E117</f>
        <v>0</v>
      </c>
    </row>
    <row r="118" spans="1:15" s="1" customFormat="1" ht="15" customHeight="1" x14ac:dyDescent="0.25">
      <c r="A118" s="268">
        <v>3</v>
      </c>
      <c r="B118" s="48">
        <v>70021</v>
      </c>
      <c r="C118" s="19" t="s">
        <v>91</v>
      </c>
      <c r="D118" s="388">
        <v>13</v>
      </c>
      <c r="E118" s="145"/>
      <c r="F118" s="145">
        <v>30.77</v>
      </c>
      <c r="G118" s="145">
        <v>46.15</v>
      </c>
      <c r="H118" s="145">
        <v>23.08</v>
      </c>
      <c r="I118" s="43">
        <f t="shared" si="12"/>
        <v>3.9230999999999994</v>
      </c>
      <c r="J118" s="21"/>
      <c r="K118" s="98">
        <f t="shared" si="11"/>
        <v>13</v>
      </c>
      <c r="L118" s="99">
        <f t="shared" si="18"/>
        <v>8.9998999999999985</v>
      </c>
      <c r="M118" s="100">
        <f t="shared" si="14"/>
        <v>69.22999999999999</v>
      </c>
      <c r="N118" s="99">
        <f t="shared" si="19"/>
        <v>0</v>
      </c>
      <c r="O118" s="101">
        <f t="shared" si="16"/>
        <v>0</v>
      </c>
    </row>
    <row r="119" spans="1:15" s="1" customFormat="1" ht="15" customHeight="1" x14ac:dyDescent="0.25">
      <c r="A119" s="268">
        <v>4</v>
      </c>
      <c r="B119" s="48">
        <v>70040</v>
      </c>
      <c r="C119" s="19" t="s">
        <v>92</v>
      </c>
      <c r="D119" s="388"/>
      <c r="E119" s="201"/>
      <c r="F119" s="201"/>
      <c r="G119" s="201"/>
      <c r="H119" s="201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268">
        <v>5</v>
      </c>
      <c r="B120" s="48">
        <v>70100</v>
      </c>
      <c r="C120" s="19" t="s">
        <v>108</v>
      </c>
      <c r="D120" s="269">
        <v>22</v>
      </c>
      <c r="E120" s="145"/>
      <c r="F120" s="145">
        <v>4.55</v>
      </c>
      <c r="G120" s="145">
        <v>27.27</v>
      </c>
      <c r="H120" s="145">
        <v>68.180000000000007</v>
      </c>
      <c r="I120" s="43">
        <f t="shared" si="12"/>
        <v>4.6363000000000003</v>
      </c>
      <c r="J120" s="21"/>
      <c r="K120" s="98">
        <f t="shared" si="11"/>
        <v>22</v>
      </c>
      <c r="L120" s="99">
        <f t="shared" si="13"/>
        <v>20.999000000000002</v>
      </c>
      <c r="M120" s="100">
        <f t="shared" si="14"/>
        <v>95.45</v>
      </c>
      <c r="N120" s="99">
        <f t="shared" si="19"/>
        <v>0</v>
      </c>
      <c r="O120" s="101">
        <f t="shared" si="16"/>
        <v>0</v>
      </c>
    </row>
    <row r="121" spans="1:15" s="1" customFormat="1" ht="15" customHeight="1" x14ac:dyDescent="0.25">
      <c r="A121" s="268">
        <v>6</v>
      </c>
      <c r="B121" s="48">
        <v>70270</v>
      </c>
      <c r="C121" s="19" t="s">
        <v>94</v>
      </c>
      <c r="D121" s="389">
        <v>13</v>
      </c>
      <c r="E121" s="145"/>
      <c r="F121" s="145">
        <v>23.08</v>
      </c>
      <c r="G121" s="145">
        <v>46.15</v>
      </c>
      <c r="H121" s="145">
        <v>30.77</v>
      </c>
      <c r="I121" s="43">
        <f t="shared" si="12"/>
        <v>4.0768999999999993</v>
      </c>
      <c r="J121" s="21"/>
      <c r="K121" s="98">
        <f t="shared" si="11"/>
        <v>13</v>
      </c>
      <c r="L121" s="99">
        <f t="shared" si="13"/>
        <v>9.9996000000000009</v>
      </c>
      <c r="M121" s="100">
        <f t="shared" si="14"/>
        <v>76.92</v>
      </c>
      <c r="N121" s="99">
        <f t="shared" si="19"/>
        <v>0</v>
      </c>
      <c r="O121" s="101">
        <f t="shared" si="16"/>
        <v>0</v>
      </c>
    </row>
    <row r="122" spans="1:15" s="1" customFormat="1" ht="15" customHeight="1" x14ac:dyDescent="0.25">
      <c r="A122" s="268">
        <v>7</v>
      </c>
      <c r="B122" s="266">
        <v>70510</v>
      </c>
      <c r="C122" s="265" t="s">
        <v>95</v>
      </c>
      <c r="D122" s="389">
        <v>12</v>
      </c>
      <c r="E122" s="201">
        <v>8.33</v>
      </c>
      <c r="F122" s="201">
        <v>58.33</v>
      </c>
      <c r="G122" s="201">
        <v>33.33</v>
      </c>
      <c r="H122" s="270"/>
      <c r="I122" s="43">
        <f t="shared" si="12"/>
        <v>3.2497000000000003</v>
      </c>
      <c r="J122" s="21"/>
      <c r="K122" s="98">
        <f t="shared" si="11"/>
        <v>12</v>
      </c>
      <c r="L122" s="99">
        <f t="shared" si="13"/>
        <v>3.9995999999999996</v>
      </c>
      <c r="M122" s="100">
        <f t="shared" si="14"/>
        <v>33.33</v>
      </c>
      <c r="N122" s="99">
        <f t="shared" si="19"/>
        <v>0.99960000000000004</v>
      </c>
      <c r="O122" s="101">
        <f t="shared" si="16"/>
        <v>8.33</v>
      </c>
    </row>
    <row r="123" spans="1:15" s="1" customFormat="1" ht="15" customHeight="1" x14ac:dyDescent="0.25">
      <c r="A123" s="268">
        <v>8</v>
      </c>
      <c r="B123" s="48">
        <v>10880</v>
      </c>
      <c r="C123" s="19" t="s">
        <v>120</v>
      </c>
      <c r="D123" s="351">
        <v>37</v>
      </c>
      <c r="E123" s="201">
        <v>2.7</v>
      </c>
      <c r="F123" s="201">
        <v>21.62</v>
      </c>
      <c r="G123" s="201">
        <v>48.65</v>
      </c>
      <c r="H123" s="270">
        <v>27.03</v>
      </c>
      <c r="I123" s="43">
        <f t="shared" si="12"/>
        <v>4.0000999999999998</v>
      </c>
      <c r="J123" s="21"/>
      <c r="K123" s="98">
        <f t="shared" si="11"/>
        <v>37</v>
      </c>
      <c r="L123" s="99">
        <f t="shared" si="13"/>
        <v>28.001600000000003</v>
      </c>
      <c r="M123" s="100">
        <f t="shared" si="14"/>
        <v>75.680000000000007</v>
      </c>
      <c r="N123" s="99">
        <f t="shared" si="19"/>
        <v>0.99900000000000011</v>
      </c>
      <c r="O123" s="106">
        <f t="shared" si="16"/>
        <v>2.7</v>
      </c>
    </row>
    <row r="124" spans="1:15" s="1" customFormat="1" ht="15" customHeight="1" thickBot="1" x14ac:dyDescent="0.3">
      <c r="A124" s="339">
        <v>9</v>
      </c>
      <c r="B124" s="52">
        <v>10890</v>
      </c>
      <c r="C124" s="20" t="s">
        <v>122</v>
      </c>
      <c r="D124" s="349"/>
      <c r="E124" s="340"/>
      <c r="F124" s="340"/>
      <c r="G124" s="340"/>
      <c r="H124" s="341"/>
      <c r="I124" s="45"/>
      <c r="J124" s="229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57">
        <f>AVERAGE(I7,I9:I16,I18:I29,I31:I47,I49:I67,I69:I82,I84:I114,I116:I124)</f>
        <v>4.1021767676767684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44" priority="681" stopIfTrue="1">
      <formula>LEN(TRIM(I6))=0</formula>
    </cfRule>
    <cfRule type="cellIs" dxfId="143" priority="682" stopIfTrue="1" operator="equal">
      <formula>$I$125</formula>
    </cfRule>
    <cfRule type="cellIs" dxfId="142" priority="683" stopIfTrue="1" operator="lessThan">
      <formula>3.4999</formula>
    </cfRule>
    <cfRule type="cellIs" dxfId="141" priority="684" stopIfTrue="1" operator="between">
      <formula>3.499</formula>
      <formula>3.504</formula>
    </cfRule>
    <cfRule type="cellIs" dxfId="140" priority="685" stopIfTrue="1" operator="between">
      <formula>$I$125</formula>
      <formula>3.5</formula>
    </cfRule>
    <cfRule type="cellIs" dxfId="139" priority="686" stopIfTrue="1" operator="between">
      <formula>4.5</formula>
      <formula>$I$125</formula>
    </cfRule>
    <cfRule type="cellIs" dxfId="138" priority="687" stopIfTrue="1" operator="greaterThanOrEqual">
      <formula>4.5</formula>
    </cfRule>
  </conditionalFormatting>
  <conditionalFormatting sqref="N7:O124">
    <cfRule type="containsBlanks" dxfId="137" priority="7">
      <formula>LEN(TRIM(N7))=0</formula>
    </cfRule>
    <cfRule type="cellIs" dxfId="136" priority="10" operator="equal">
      <formula>0</formula>
    </cfRule>
    <cfRule type="cellIs" dxfId="135" priority="12" operator="between">
      <formula>0.1</formula>
      <formula>10</formula>
    </cfRule>
    <cfRule type="cellIs" dxfId="134" priority="13" operator="greaterThanOrEqual">
      <formula>10</formula>
    </cfRule>
  </conditionalFormatting>
  <conditionalFormatting sqref="M7:M79 M81:M124">
    <cfRule type="cellIs" dxfId="133" priority="1" operator="equal">
      <formula>90</formula>
    </cfRule>
    <cfRule type="containsBlanks" dxfId="132" priority="669">
      <formula>LEN(TRIM(M7))=0</formula>
    </cfRule>
    <cfRule type="cellIs" dxfId="131" priority="671" operator="lessThan">
      <formula>50</formula>
    </cfRule>
    <cfRule type="cellIs" dxfId="130" priority="672" operator="between">
      <formula>$M$6</formula>
      <formula>50</formula>
    </cfRule>
    <cfRule type="cellIs" dxfId="129" priority="673" operator="between">
      <formula>90</formula>
      <formula>$M$6</formula>
    </cfRule>
    <cfRule type="cellIs" dxfId="128" priority="674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436" t="s">
        <v>139</v>
      </c>
      <c r="D2" s="436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298"/>
      <c r="L3" s="17" t="s">
        <v>133</v>
      </c>
    </row>
    <row r="4" spans="1:16" ht="18" customHeight="1" thickBot="1" x14ac:dyDescent="0.3">
      <c r="A4" s="439" t="s">
        <v>0</v>
      </c>
      <c r="B4" s="441" t="s">
        <v>1</v>
      </c>
      <c r="C4" s="441" t="s">
        <v>2</v>
      </c>
      <c r="D4" s="449" t="s">
        <v>3</v>
      </c>
      <c r="E4" s="451" t="s">
        <v>131</v>
      </c>
      <c r="F4" s="452"/>
      <c r="G4" s="452"/>
      <c r="H4" s="453"/>
      <c r="I4" s="446" t="s">
        <v>99</v>
      </c>
      <c r="J4" s="4"/>
      <c r="K4" s="18"/>
      <c r="L4" s="17" t="s">
        <v>135</v>
      </c>
    </row>
    <row r="5" spans="1:16" ht="30" customHeight="1" thickBot="1" x14ac:dyDescent="0.3">
      <c r="A5" s="440"/>
      <c r="B5" s="442"/>
      <c r="C5" s="442"/>
      <c r="D5" s="450"/>
      <c r="E5" s="3">
        <v>2</v>
      </c>
      <c r="F5" s="3">
        <v>3</v>
      </c>
      <c r="G5" s="3">
        <v>4</v>
      </c>
      <c r="H5" s="3">
        <v>5</v>
      </c>
      <c r="I5" s="447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1171</v>
      </c>
      <c r="E6" s="154">
        <v>0.59650485436893208</v>
      </c>
      <c r="F6" s="154">
        <v>27.981456310679622</v>
      </c>
      <c r="G6" s="154">
        <v>36.39271844660194</v>
      </c>
      <c r="H6" s="154">
        <v>35.029417475728152</v>
      </c>
      <c r="I6" s="114">
        <v>4.0999999999999996</v>
      </c>
      <c r="J6" s="21"/>
      <c r="K6" s="411">
        <f>D6</f>
        <v>1171</v>
      </c>
      <c r="L6" s="412">
        <f>L7+L8+L17+L30+L48+L68+L83+L115</f>
        <v>880.00900000000001</v>
      </c>
      <c r="M6" s="299">
        <f t="shared" ref="M6:M69" si="0">G6+H6</f>
        <v>71.422135922330085</v>
      </c>
      <c r="N6" s="412">
        <f>N7+N8+N17+N30+N48+N68+N83+N115</f>
        <v>4.9996000000000009</v>
      </c>
      <c r="O6" s="418">
        <f t="shared" ref="O6:O69" si="1">E6</f>
        <v>0.59650485436893208</v>
      </c>
      <c r="P6" s="58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230">
        <v>32</v>
      </c>
      <c r="E7" s="273"/>
      <c r="F7" s="228">
        <v>28.12</v>
      </c>
      <c r="G7" s="228">
        <v>53.13</v>
      </c>
      <c r="H7" s="273">
        <v>18.75</v>
      </c>
      <c r="I7" s="152">
        <f>(E7*2+F7*3+G7*4+H7*5)/100</f>
        <v>3.9062999999999999</v>
      </c>
      <c r="J7" s="64"/>
      <c r="K7" s="90">
        <f t="shared" ref="K7" si="2">D7</f>
        <v>32</v>
      </c>
      <c r="L7" s="91">
        <f t="shared" ref="L7" si="3">M7*K7/100</f>
        <v>23.0016</v>
      </c>
      <c r="M7" s="92">
        <f t="shared" ref="M7" si="4">G7+H7</f>
        <v>71.88</v>
      </c>
      <c r="N7" s="91">
        <f t="shared" ref="N7" si="5">O7*K7/100</f>
        <v>0</v>
      </c>
      <c r="O7" s="93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82</v>
      </c>
      <c r="E8" s="81">
        <v>0</v>
      </c>
      <c r="F8" s="81">
        <v>15.813750000000001</v>
      </c>
      <c r="G8" s="81">
        <v>31.248749999999994</v>
      </c>
      <c r="H8" s="81">
        <v>52.9375</v>
      </c>
      <c r="I8" s="41">
        <f>AVERAGE(I9:I16)</f>
        <v>4.3712374999999994</v>
      </c>
      <c r="J8" s="21"/>
      <c r="K8" s="419">
        <f t="shared" ref="K8:K70" si="7">D8</f>
        <v>82</v>
      </c>
      <c r="L8" s="420">
        <f>SUM(L9:L16)</f>
        <v>72.999400000000009</v>
      </c>
      <c r="M8" s="427">
        <f t="shared" si="0"/>
        <v>84.186250000000001</v>
      </c>
      <c r="N8" s="420">
        <f>SUM(N9:N16)</f>
        <v>0</v>
      </c>
      <c r="O8" s="426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47">
        <v>7</v>
      </c>
      <c r="E9" s="145"/>
      <c r="F9" s="145">
        <v>14.28</v>
      </c>
      <c r="G9" s="145">
        <v>42.86</v>
      </c>
      <c r="H9" s="145">
        <v>42.86</v>
      </c>
      <c r="I9" s="43">
        <f t="shared" ref="I9:I10" si="8">(E9*2+F9*3+G9*4+H9*5)/100</f>
        <v>4.2858000000000001</v>
      </c>
      <c r="J9" s="21"/>
      <c r="K9" s="98">
        <f t="shared" ref="K9:K10" si="9">D9</f>
        <v>7</v>
      </c>
      <c r="L9" s="99">
        <f t="shared" ref="L9:L10" si="10">M9*K9/100</f>
        <v>6.0004</v>
      </c>
      <c r="M9" s="100">
        <f t="shared" ref="M9:M10" si="11">G9+H9</f>
        <v>85.72</v>
      </c>
      <c r="N9" s="99">
        <f t="shared" ref="N9:N10" si="12">O9*K9/100</f>
        <v>0</v>
      </c>
      <c r="O9" s="101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47">
        <v>18</v>
      </c>
      <c r="E10" s="145"/>
      <c r="F10" s="145">
        <v>5.56</v>
      </c>
      <c r="G10" s="145">
        <v>33.33</v>
      </c>
      <c r="H10" s="145">
        <v>61.11</v>
      </c>
      <c r="I10" s="43">
        <f t="shared" si="8"/>
        <v>4.5555000000000003</v>
      </c>
      <c r="J10" s="21"/>
      <c r="K10" s="98">
        <f t="shared" si="9"/>
        <v>18</v>
      </c>
      <c r="L10" s="99">
        <f t="shared" si="10"/>
        <v>16.999200000000002</v>
      </c>
      <c r="M10" s="100">
        <f t="shared" si="11"/>
        <v>94.44</v>
      </c>
      <c r="N10" s="99">
        <f t="shared" si="12"/>
        <v>0</v>
      </c>
      <c r="O10" s="101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48">
        <v>28</v>
      </c>
      <c r="E11" s="201"/>
      <c r="F11" s="201"/>
      <c r="G11" s="201">
        <v>50</v>
      </c>
      <c r="H11" s="271">
        <v>50</v>
      </c>
      <c r="I11" s="46">
        <f t="shared" ref="I11:I73" si="14">(E11*2+F11*3+G11*4+H11*5)/100</f>
        <v>4.5</v>
      </c>
      <c r="J11" s="21"/>
      <c r="K11" s="98">
        <f t="shared" si="7"/>
        <v>28</v>
      </c>
      <c r="L11" s="99">
        <f t="shared" ref="L11:L73" si="15">M11*K11/100</f>
        <v>28</v>
      </c>
      <c r="M11" s="100">
        <f t="shared" si="0"/>
        <v>100</v>
      </c>
      <c r="N11" s="99">
        <f t="shared" ref="N11:N73" si="16">O11*K11/100</f>
        <v>0</v>
      </c>
      <c r="O11" s="101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47">
        <v>6</v>
      </c>
      <c r="E12" s="201"/>
      <c r="F12" s="201">
        <v>16.670000000000002</v>
      </c>
      <c r="G12" s="201">
        <v>33.33</v>
      </c>
      <c r="H12" s="270">
        <v>50</v>
      </c>
      <c r="I12" s="43">
        <f t="shared" si="14"/>
        <v>4.3332999999999995</v>
      </c>
      <c r="J12" s="21"/>
      <c r="K12" s="98">
        <f t="shared" si="7"/>
        <v>6</v>
      </c>
      <c r="L12" s="99">
        <f t="shared" si="15"/>
        <v>4.9998000000000005</v>
      </c>
      <c r="M12" s="100">
        <f t="shared" si="0"/>
        <v>83.33</v>
      </c>
      <c r="N12" s="99">
        <f t="shared" si="16"/>
        <v>0</v>
      </c>
      <c r="O12" s="101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47">
        <v>7</v>
      </c>
      <c r="E13" s="201"/>
      <c r="F13" s="201"/>
      <c r="G13" s="201">
        <v>57.14</v>
      </c>
      <c r="H13" s="201">
        <v>42.86</v>
      </c>
      <c r="I13" s="43">
        <f t="shared" si="14"/>
        <v>4.4286000000000003</v>
      </c>
      <c r="J13" s="21"/>
      <c r="K13" s="98">
        <f t="shared" si="7"/>
        <v>7</v>
      </c>
      <c r="L13" s="99">
        <f t="shared" si="15"/>
        <v>7</v>
      </c>
      <c r="M13" s="100">
        <f t="shared" si="0"/>
        <v>100</v>
      </c>
      <c r="N13" s="99">
        <f t="shared" si="16"/>
        <v>0</v>
      </c>
      <c r="O13" s="101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47">
        <v>5</v>
      </c>
      <c r="E14" s="145"/>
      <c r="F14" s="145">
        <v>40</v>
      </c>
      <c r="G14" s="145"/>
      <c r="H14" s="145">
        <v>60</v>
      </c>
      <c r="I14" s="43">
        <f t="shared" si="14"/>
        <v>4.2</v>
      </c>
      <c r="J14" s="21"/>
      <c r="K14" s="98">
        <f t="shared" ref="K14" si="17">D14</f>
        <v>5</v>
      </c>
      <c r="L14" s="99">
        <f t="shared" ref="L14" si="18">M14*K14/100</f>
        <v>3</v>
      </c>
      <c r="M14" s="100">
        <f t="shared" ref="M14" si="19">G14+H14</f>
        <v>60</v>
      </c>
      <c r="N14" s="99">
        <f t="shared" ref="N14" si="20">O14*K14/100</f>
        <v>0</v>
      </c>
      <c r="O14" s="101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47">
        <v>8</v>
      </c>
      <c r="E15" s="201"/>
      <c r="F15" s="201">
        <v>50</v>
      </c>
      <c r="G15" s="201"/>
      <c r="H15" s="270">
        <v>50</v>
      </c>
      <c r="I15" s="43">
        <f t="shared" si="14"/>
        <v>4</v>
      </c>
      <c r="J15" s="21"/>
      <c r="K15" s="98">
        <f t="shared" si="7"/>
        <v>8</v>
      </c>
      <c r="L15" s="99">
        <f t="shared" si="15"/>
        <v>4</v>
      </c>
      <c r="M15" s="100">
        <f t="shared" si="0"/>
        <v>50</v>
      </c>
      <c r="N15" s="99">
        <f t="shared" si="16"/>
        <v>0</v>
      </c>
      <c r="O15" s="101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48">
        <v>3</v>
      </c>
      <c r="E16" s="201"/>
      <c r="F16" s="201"/>
      <c r="G16" s="201">
        <v>33.33</v>
      </c>
      <c r="H16" s="201">
        <v>66.67</v>
      </c>
      <c r="I16" s="45">
        <f t="shared" si="14"/>
        <v>4.6667000000000005</v>
      </c>
      <c r="J16" s="21"/>
      <c r="K16" s="102">
        <f t="shared" si="7"/>
        <v>3</v>
      </c>
      <c r="L16" s="103">
        <f t="shared" si="15"/>
        <v>3</v>
      </c>
      <c r="M16" s="104">
        <f t="shared" si="0"/>
        <v>100</v>
      </c>
      <c r="N16" s="103">
        <f t="shared" si="16"/>
        <v>0</v>
      </c>
      <c r="O16" s="105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86</v>
      </c>
      <c r="E17" s="38">
        <v>0</v>
      </c>
      <c r="F17" s="38">
        <v>25.034545454545455</v>
      </c>
      <c r="G17" s="38">
        <v>37.795454545454547</v>
      </c>
      <c r="H17" s="38">
        <v>37.17</v>
      </c>
      <c r="I17" s="39">
        <f>AVERAGE(I18:I29)</f>
        <v>4.1213545454545448</v>
      </c>
      <c r="J17" s="21"/>
      <c r="K17" s="419">
        <f t="shared" si="7"/>
        <v>86</v>
      </c>
      <c r="L17" s="420">
        <f>SUM(L18:L29)</f>
        <v>68</v>
      </c>
      <c r="M17" s="427">
        <f t="shared" si="0"/>
        <v>74.965454545454548</v>
      </c>
      <c r="N17" s="420">
        <f>SUM(N18:N29)</f>
        <v>0</v>
      </c>
      <c r="O17" s="426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53">
        <v>13</v>
      </c>
      <c r="E18" s="145"/>
      <c r="F18" s="145">
        <v>30.77</v>
      </c>
      <c r="G18" s="145">
        <v>53.85</v>
      </c>
      <c r="H18" s="145">
        <v>15.38</v>
      </c>
      <c r="I18" s="42">
        <f t="shared" ref="I18:I20" si="22">(E18*2+F18*3+G18*4+H18*5)/100</f>
        <v>3.8461000000000003</v>
      </c>
      <c r="J18" s="21"/>
      <c r="K18" s="94">
        <f t="shared" ref="K18:K20" si="23">D18</f>
        <v>13</v>
      </c>
      <c r="L18" s="95">
        <f t="shared" ref="L18:L20" si="24">M18*K18/100</f>
        <v>8.9999000000000002</v>
      </c>
      <c r="M18" s="96">
        <f t="shared" ref="M18:M20" si="25">G18+H18</f>
        <v>69.23</v>
      </c>
      <c r="N18" s="95">
        <f t="shared" ref="N18:N20" si="26">O18*K18/100</f>
        <v>0</v>
      </c>
      <c r="O18" s="97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52">
        <v>7</v>
      </c>
      <c r="E19" s="145"/>
      <c r="F19" s="145">
        <v>28.57</v>
      </c>
      <c r="G19" s="145"/>
      <c r="H19" s="145">
        <v>71.430000000000007</v>
      </c>
      <c r="I19" s="43">
        <f t="shared" si="22"/>
        <v>4.4286000000000003</v>
      </c>
      <c r="J19" s="21"/>
      <c r="K19" s="98">
        <f t="shared" si="23"/>
        <v>7</v>
      </c>
      <c r="L19" s="99">
        <f t="shared" si="24"/>
        <v>5.0001000000000007</v>
      </c>
      <c r="M19" s="100">
        <f t="shared" si="25"/>
        <v>71.430000000000007</v>
      </c>
      <c r="N19" s="99">
        <f t="shared" si="26"/>
        <v>0</v>
      </c>
      <c r="O19" s="101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52">
        <v>7</v>
      </c>
      <c r="E20" s="145"/>
      <c r="F20" s="145">
        <v>42.86</v>
      </c>
      <c r="G20" s="145">
        <v>14.28</v>
      </c>
      <c r="H20" s="145">
        <v>42.86</v>
      </c>
      <c r="I20" s="43">
        <f t="shared" si="22"/>
        <v>4</v>
      </c>
      <c r="J20" s="21"/>
      <c r="K20" s="98">
        <f t="shared" si="23"/>
        <v>7</v>
      </c>
      <c r="L20" s="99">
        <f t="shared" si="24"/>
        <v>3.9998</v>
      </c>
      <c r="M20" s="100">
        <f t="shared" si="25"/>
        <v>57.14</v>
      </c>
      <c r="N20" s="99">
        <f t="shared" si="26"/>
        <v>0</v>
      </c>
      <c r="O20" s="101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52">
        <v>12</v>
      </c>
      <c r="E21" s="201"/>
      <c r="F21" s="201"/>
      <c r="G21" s="201">
        <v>58.33</v>
      </c>
      <c r="H21" s="201">
        <v>41.67</v>
      </c>
      <c r="I21" s="43">
        <f t="shared" si="14"/>
        <v>4.4167000000000005</v>
      </c>
      <c r="J21" s="21"/>
      <c r="K21" s="98">
        <f t="shared" si="7"/>
        <v>12</v>
      </c>
      <c r="L21" s="99">
        <f t="shared" si="15"/>
        <v>12</v>
      </c>
      <c r="M21" s="100">
        <f t="shared" si="0"/>
        <v>100</v>
      </c>
      <c r="N21" s="99">
        <f t="shared" si="16"/>
        <v>0</v>
      </c>
      <c r="O21" s="101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52">
        <v>18</v>
      </c>
      <c r="E22" s="201"/>
      <c r="F22" s="201"/>
      <c r="G22" s="201">
        <v>61.11</v>
      </c>
      <c r="H22" s="201">
        <v>38.89</v>
      </c>
      <c r="I22" s="43">
        <f t="shared" si="14"/>
        <v>4.3888999999999996</v>
      </c>
      <c r="J22" s="21"/>
      <c r="K22" s="98">
        <f t="shared" si="7"/>
        <v>18</v>
      </c>
      <c r="L22" s="99">
        <f t="shared" si="15"/>
        <v>18</v>
      </c>
      <c r="M22" s="100">
        <f t="shared" si="0"/>
        <v>100</v>
      </c>
      <c r="N22" s="99">
        <f t="shared" si="16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52">
        <v>2</v>
      </c>
      <c r="E23" s="199"/>
      <c r="F23" s="199"/>
      <c r="G23" s="199">
        <v>100</v>
      </c>
      <c r="H23" s="161"/>
      <c r="I23" s="43">
        <f t="shared" si="14"/>
        <v>4</v>
      </c>
      <c r="J23" s="21"/>
      <c r="K23" s="98">
        <f t="shared" si="7"/>
        <v>2</v>
      </c>
      <c r="L23" s="99">
        <f t="shared" si="15"/>
        <v>2</v>
      </c>
      <c r="M23" s="100">
        <f t="shared" si="0"/>
        <v>100</v>
      </c>
      <c r="N23" s="99">
        <f t="shared" si="16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52">
        <v>11</v>
      </c>
      <c r="E24" s="145"/>
      <c r="F24" s="145">
        <v>18.18</v>
      </c>
      <c r="G24" s="145">
        <v>18.18</v>
      </c>
      <c r="H24" s="145">
        <v>63.64</v>
      </c>
      <c r="I24" s="43">
        <f t="shared" si="14"/>
        <v>4.4546000000000001</v>
      </c>
      <c r="J24" s="21"/>
      <c r="K24" s="98">
        <f t="shared" ref="K24" si="28">D24</f>
        <v>11</v>
      </c>
      <c r="L24" s="99">
        <f t="shared" ref="L24" si="29">M24*K24/100</f>
        <v>9.0001999999999995</v>
      </c>
      <c r="M24" s="100">
        <f t="shared" ref="M24" si="30">G24+H24</f>
        <v>81.819999999999993</v>
      </c>
      <c r="N24" s="99">
        <f t="shared" ref="N24" si="31">O24*K24/100</f>
        <v>0</v>
      </c>
      <c r="O24" s="101">
        <f t="shared" ref="O24" si="32">E24</f>
        <v>0</v>
      </c>
    </row>
    <row r="25" spans="1:16" s="1" customFormat="1" ht="15" customHeight="1" x14ac:dyDescent="0.25">
      <c r="A25" s="231">
        <v>8</v>
      </c>
      <c r="B25" s="48">
        <v>20550</v>
      </c>
      <c r="C25" s="19" t="s">
        <v>17</v>
      </c>
      <c r="D25" s="354">
        <v>4</v>
      </c>
      <c r="E25" s="201"/>
      <c r="F25" s="201">
        <v>75</v>
      </c>
      <c r="G25" s="201"/>
      <c r="H25" s="145">
        <v>25</v>
      </c>
      <c r="I25" s="43">
        <f t="shared" si="14"/>
        <v>3.5</v>
      </c>
      <c r="J25" s="21"/>
      <c r="K25" s="98">
        <f t="shared" si="7"/>
        <v>4</v>
      </c>
      <c r="L25" s="99">
        <f t="shared" si="15"/>
        <v>1</v>
      </c>
      <c r="M25" s="100">
        <f t="shared" si="0"/>
        <v>25</v>
      </c>
      <c r="N25" s="112">
        <f t="shared" si="16"/>
        <v>0</v>
      </c>
      <c r="O25" s="101">
        <f t="shared" si="1"/>
        <v>0</v>
      </c>
    </row>
    <row r="26" spans="1:16" s="1" customFormat="1" ht="15" customHeight="1" x14ac:dyDescent="0.25">
      <c r="A26" s="231">
        <v>9</v>
      </c>
      <c r="B26" s="48">
        <v>20630</v>
      </c>
      <c r="C26" s="19" t="s">
        <v>18</v>
      </c>
      <c r="D26" s="354">
        <v>2</v>
      </c>
      <c r="E26" s="201"/>
      <c r="F26" s="201"/>
      <c r="G26" s="201">
        <v>50</v>
      </c>
      <c r="H26" s="145">
        <v>50</v>
      </c>
      <c r="I26" s="43">
        <f t="shared" si="14"/>
        <v>4.5</v>
      </c>
      <c r="J26" s="21"/>
      <c r="K26" s="98">
        <f t="shared" si="7"/>
        <v>2</v>
      </c>
      <c r="L26" s="99">
        <f t="shared" si="15"/>
        <v>2</v>
      </c>
      <c r="M26" s="100">
        <f t="shared" si="0"/>
        <v>100</v>
      </c>
      <c r="N26" s="112">
        <f t="shared" si="16"/>
        <v>0</v>
      </c>
      <c r="O26" s="101">
        <f t="shared" si="1"/>
        <v>0</v>
      </c>
    </row>
    <row r="27" spans="1:16" s="1" customFormat="1" ht="15" customHeight="1" x14ac:dyDescent="0.25">
      <c r="A27" s="231">
        <v>10</v>
      </c>
      <c r="B27" s="48">
        <v>20810</v>
      </c>
      <c r="C27" s="19" t="s">
        <v>19</v>
      </c>
      <c r="D27" s="355">
        <v>5</v>
      </c>
      <c r="E27" s="145"/>
      <c r="F27" s="145">
        <v>40</v>
      </c>
      <c r="G27" s="145">
        <v>20</v>
      </c>
      <c r="H27" s="145">
        <v>40</v>
      </c>
      <c r="I27" s="43">
        <f t="shared" si="14"/>
        <v>4</v>
      </c>
      <c r="J27" s="21"/>
      <c r="K27" s="98">
        <f t="shared" ref="K27:K28" si="33">D27</f>
        <v>5</v>
      </c>
      <c r="L27" s="99">
        <f t="shared" ref="L27:L28" si="34">M27*K27/100</f>
        <v>3</v>
      </c>
      <c r="M27" s="100">
        <f t="shared" ref="M27:M28" si="35">G27+H27</f>
        <v>60</v>
      </c>
      <c r="N27" s="112">
        <f t="shared" ref="N27:N28" si="36">O27*K27/100</f>
        <v>0</v>
      </c>
      <c r="O27" s="101">
        <f t="shared" ref="O27:O28" si="37">E27</f>
        <v>0</v>
      </c>
    </row>
    <row r="28" spans="1:16" s="1" customFormat="1" ht="15" customHeight="1" x14ac:dyDescent="0.25">
      <c r="A28" s="231">
        <v>11</v>
      </c>
      <c r="B28" s="48">
        <v>20900</v>
      </c>
      <c r="C28" s="19" t="s">
        <v>20</v>
      </c>
      <c r="D28" s="355">
        <v>5</v>
      </c>
      <c r="E28" s="145"/>
      <c r="F28" s="145">
        <v>40</v>
      </c>
      <c r="G28" s="145">
        <v>40</v>
      </c>
      <c r="H28" s="145">
        <v>20</v>
      </c>
      <c r="I28" s="43">
        <f t="shared" si="14"/>
        <v>3.8</v>
      </c>
      <c r="J28" s="21"/>
      <c r="K28" s="98">
        <f t="shared" si="33"/>
        <v>5</v>
      </c>
      <c r="L28" s="99">
        <f t="shared" si="34"/>
        <v>3</v>
      </c>
      <c r="M28" s="100">
        <f t="shared" si="35"/>
        <v>60</v>
      </c>
      <c r="N28" s="112">
        <f t="shared" si="36"/>
        <v>0</v>
      </c>
      <c r="O28" s="101">
        <f t="shared" si="37"/>
        <v>0</v>
      </c>
    </row>
    <row r="29" spans="1:16" s="1" customFormat="1" ht="15" customHeight="1" thickBot="1" x14ac:dyDescent="0.3">
      <c r="A29" s="232">
        <v>12</v>
      </c>
      <c r="B29" s="52">
        <v>21350</v>
      </c>
      <c r="C29" s="20" t="s">
        <v>22</v>
      </c>
      <c r="D29" s="233"/>
      <c r="E29" s="125"/>
      <c r="F29" s="125"/>
      <c r="G29" s="125"/>
      <c r="H29" s="126"/>
      <c r="I29" s="45"/>
      <c r="J29" s="21"/>
      <c r="K29" s="102"/>
      <c r="L29" s="103"/>
      <c r="M29" s="104"/>
      <c r="N29" s="151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160</v>
      </c>
      <c r="E30" s="38">
        <v>0.36749999999999999</v>
      </c>
      <c r="F30" s="38">
        <v>46.239375000000003</v>
      </c>
      <c r="G30" s="38">
        <v>29.4</v>
      </c>
      <c r="H30" s="38">
        <v>23.993125000000003</v>
      </c>
      <c r="I30" s="39">
        <f>AVERAGE(I31:I47)</f>
        <v>3.7701875000000005</v>
      </c>
      <c r="J30" s="21"/>
      <c r="K30" s="419">
        <f t="shared" si="7"/>
        <v>160</v>
      </c>
      <c r="L30" s="420">
        <f>SUM(L31:L47)</f>
        <v>103.00130000000001</v>
      </c>
      <c r="M30" s="427">
        <f t="shared" si="0"/>
        <v>53.393124999999998</v>
      </c>
      <c r="N30" s="420">
        <f>SUM(N31:N47)</f>
        <v>0.99959999999999993</v>
      </c>
      <c r="O30" s="426">
        <f t="shared" si="1"/>
        <v>0.36749999999999999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56">
        <v>18</v>
      </c>
      <c r="E31" s="201"/>
      <c r="F31" s="201">
        <v>5.56</v>
      </c>
      <c r="G31" s="201">
        <v>38.89</v>
      </c>
      <c r="H31" s="201">
        <v>55.56</v>
      </c>
      <c r="I31" s="42">
        <f t="shared" si="14"/>
        <v>4.5004</v>
      </c>
      <c r="J31" s="7"/>
      <c r="K31" s="94">
        <f t="shared" si="7"/>
        <v>18</v>
      </c>
      <c r="L31" s="95">
        <f t="shared" si="15"/>
        <v>17.001000000000001</v>
      </c>
      <c r="M31" s="96">
        <f t="shared" si="0"/>
        <v>94.45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56">
        <v>30</v>
      </c>
      <c r="E32" s="145"/>
      <c r="F32" s="145">
        <v>36.67</v>
      </c>
      <c r="G32" s="145">
        <v>30</v>
      </c>
      <c r="H32" s="145">
        <v>33.33</v>
      </c>
      <c r="I32" s="43">
        <f t="shared" si="14"/>
        <v>3.9665999999999997</v>
      </c>
      <c r="J32" s="7"/>
      <c r="K32" s="98">
        <f t="shared" ref="K32" si="38">D32</f>
        <v>30</v>
      </c>
      <c r="L32" s="99">
        <f t="shared" ref="L32" si="39">M32*K32/100</f>
        <v>18.998999999999999</v>
      </c>
      <c r="M32" s="100">
        <f t="shared" ref="M32" si="40">G32+H32</f>
        <v>63.33</v>
      </c>
      <c r="N32" s="99">
        <f t="shared" ref="N32" si="41">O32*K32/100</f>
        <v>0</v>
      </c>
      <c r="O32" s="101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57">
        <v>7</v>
      </c>
      <c r="E33" s="201"/>
      <c r="F33" s="201">
        <v>28.57</v>
      </c>
      <c r="G33" s="201">
        <v>14.29</v>
      </c>
      <c r="H33" s="201">
        <v>57.14</v>
      </c>
      <c r="I33" s="46">
        <f t="shared" si="14"/>
        <v>4.2857000000000003</v>
      </c>
      <c r="J33" s="7"/>
      <c r="K33" s="98">
        <f t="shared" si="7"/>
        <v>7</v>
      </c>
      <c r="L33" s="99">
        <f t="shared" si="15"/>
        <v>5.0001000000000007</v>
      </c>
      <c r="M33" s="100">
        <f t="shared" si="0"/>
        <v>71.430000000000007</v>
      </c>
      <c r="N33" s="99">
        <f t="shared" si="16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56">
        <v>7</v>
      </c>
      <c r="E34" s="201"/>
      <c r="F34" s="201">
        <v>14.29</v>
      </c>
      <c r="G34" s="201">
        <v>28.57</v>
      </c>
      <c r="H34" s="272">
        <v>57.14</v>
      </c>
      <c r="I34" s="43">
        <f t="shared" si="14"/>
        <v>4.4285000000000005</v>
      </c>
      <c r="J34" s="7"/>
      <c r="K34" s="98">
        <f t="shared" si="7"/>
        <v>7</v>
      </c>
      <c r="L34" s="99">
        <f t="shared" si="15"/>
        <v>5.9997000000000007</v>
      </c>
      <c r="M34" s="100">
        <f t="shared" si="0"/>
        <v>85.710000000000008</v>
      </c>
      <c r="N34" s="99">
        <f t="shared" si="16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56">
        <v>22</v>
      </c>
      <c r="E35" s="201"/>
      <c r="F35" s="201">
        <v>18.18</v>
      </c>
      <c r="G35" s="201">
        <v>54.55</v>
      </c>
      <c r="H35" s="270">
        <v>27.27</v>
      </c>
      <c r="I35" s="43">
        <f t="shared" si="14"/>
        <v>4.0909000000000004</v>
      </c>
      <c r="J35" s="7"/>
      <c r="K35" s="98">
        <f t="shared" si="7"/>
        <v>22</v>
      </c>
      <c r="L35" s="99">
        <f t="shared" si="15"/>
        <v>18.000399999999999</v>
      </c>
      <c r="M35" s="100">
        <f t="shared" si="0"/>
        <v>81.819999999999993</v>
      </c>
      <c r="N35" s="99">
        <f t="shared" si="16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56">
        <v>4</v>
      </c>
      <c r="E36" s="145"/>
      <c r="F36" s="145">
        <v>75</v>
      </c>
      <c r="G36" s="145">
        <v>25</v>
      </c>
      <c r="H36" s="145"/>
      <c r="I36" s="43">
        <f t="shared" si="14"/>
        <v>3.25</v>
      </c>
      <c r="J36" s="7"/>
      <c r="K36" s="98">
        <f t="shared" ref="K36" si="43">D36</f>
        <v>4</v>
      </c>
      <c r="L36" s="99">
        <f t="shared" ref="L36" si="44">M36*K36/100</f>
        <v>1</v>
      </c>
      <c r="M36" s="100">
        <f t="shared" ref="M36" si="45">G36+H36</f>
        <v>25</v>
      </c>
      <c r="N36" s="99">
        <f t="shared" ref="N36" si="46">O36*K36/100</f>
        <v>0</v>
      </c>
      <c r="O36" s="101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56">
        <v>6</v>
      </c>
      <c r="E37" s="201"/>
      <c r="F37" s="201">
        <v>33.33</v>
      </c>
      <c r="G37" s="201">
        <v>33.33</v>
      </c>
      <c r="H37" s="145">
        <v>33.33</v>
      </c>
      <c r="I37" s="43">
        <f t="shared" si="14"/>
        <v>3.9995999999999996</v>
      </c>
      <c r="J37" s="7"/>
      <c r="K37" s="98">
        <f t="shared" si="7"/>
        <v>6</v>
      </c>
      <c r="L37" s="99">
        <f t="shared" si="15"/>
        <v>3.9995999999999996</v>
      </c>
      <c r="M37" s="100">
        <f t="shared" si="0"/>
        <v>66.66</v>
      </c>
      <c r="N37" s="112">
        <f t="shared" si="16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56"/>
      <c r="E38" s="145"/>
      <c r="F38" s="145"/>
      <c r="G38" s="145"/>
      <c r="H38" s="145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39">
        <v>17</v>
      </c>
      <c r="E39" s="145">
        <v>5.88</v>
      </c>
      <c r="F39" s="145">
        <v>58.82</v>
      </c>
      <c r="G39" s="145">
        <v>17.649999999999999</v>
      </c>
      <c r="H39" s="145">
        <v>17.649999999999999</v>
      </c>
      <c r="I39" s="43">
        <f t="shared" si="14"/>
        <v>3.4706999999999999</v>
      </c>
      <c r="J39" s="7"/>
      <c r="K39" s="98">
        <f t="shared" ref="K39:K41" si="48">D39</f>
        <v>17</v>
      </c>
      <c r="L39" s="99">
        <f t="shared" ref="L39:L41" si="49">M39*K39/100</f>
        <v>6.0009999999999994</v>
      </c>
      <c r="M39" s="100">
        <f t="shared" ref="M39:M41" si="50">G39+H39</f>
        <v>35.299999999999997</v>
      </c>
      <c r="N39" s="112">
        <f t="shared" ref="N39:N41" si="51">O39*K39/100</f>
        <v>0.99959999999999993</v>
      </c>
      <c r="O39" s="101">
        <f t="shared" ref="O39:O41" si="52">E39</f>
        <v>5.88</v>
      </c>
    </row>
    <row r="40" spans="1:15" s="1" customFormat="1" ht="15" customHeight="1" x14ac:dyDescent="0.25">
      <c r="A40" s="238">
        <v>10</v>
      </c>
      <c r="B40" s="237">
        <v>30500</v>
      </c>
      <c r="C40" s="236" t="s">
        <v>30</v>
      </c>
      <c r="D40" s="358">
        <v>11</v>
      </c>
      <c r="E40" s="145"/>
      <c r="F40" s="145">
        <v>27.27</v>
      </c>
      <c r="G40" s="145">
        <v>54.55</v>
      </c>
      <c r="H40" s="145">
        <v>18.18</v>
      </c>
      <c r="I40" s="43">
        <f t="shared" si="14"/>
        <v>3.9090999999999996</v>
      </c>
      <c r="J40" s="7"/>
      <c r="K40" s="98">
        <f t="shared" si="48"/>
        <v>11</v>
      </c>
      <c r="L40" s="99">
        <f t="shared" si="49"/>
        <v>8.0002999999999993</v>
      </c>
      <c r="M40" s="100">
        <f t="shared" si="50"/>
        <v>72.72999999999999</v>
      </c>
      <c r="N40" s="112">
        <f t="shared" si="51"/>
        <v>0</v>
      </c>
      <c r="O40" s="101">
        <f t="shared" si="52"/>
        <v>0</v>
      </c>
    </row>
    <row r="41" spans="1:15" s="1" customFormat="1" ht="15" customHeight="1" x14ac:dyDescent="0.25">
      <c r="A41" s="238">
        <v>11</v>
      </c>
      <c r="B41" s="48">
        <v>30530</v>
      </c>
      <c r="C41" s="19" t="s">
        <v>31</v>
      </c>
      <c r="D41" s="358">
        <v>1</v>
      </c>
      <c r="E41" s="145"/>
      <c r="F41" s="145">
        <v>100</v>
      </c>
      <c r="G41" s="145"/>
      <c r="H41" s="145"/>
      <c r="I41" s="43">
        <f t="shared" si="14"/>
        <v>3</v>
      </c>
      <c r="J41" s="7"/>
      <c r="K41" s="98">
        <f t="shared" si="48"/>
        <v>1</v>
      </c>
      <c r="L41" s="99">
        <f t="shared" si="49"/>
        <v>0</v>
      </c>
      <c r="M41" s="100">
        <f t="shared" si="50"/>
        <v>0</v>
      </c>
      <c r="N41" s="112">
        <f t="shared" si="51"/>
        <v>0</v>
      </c>
      <c r="O41" s="101">
        <f t="shared" si="52"/>
        <v>0</v>
      </c>
    </row>
    <row r="42" spans="1:15" s="1" customFormat="1" ht="15" customHeight="1" x14ac:dyDescent="0.25">
      <c r="A42" s="238">
        <v>12</v>
      </c>
      <c r="B42" s="48">
        <v>30640</v>
      </c>
      <c r="C42" s="19" t="s">
        <v>32</v>
      </c>
      <c r="D42" s="358">
        <v>5</v>
      </c>
      <c r="E42" s="201"/>
      <c r="F42" s="201">
        <v>20</v>
      </c>
      <c r="G42" s="201">
        <v>40</v>
      </c>
      <c r="H42" s="201">
        <v>40</v>
      </c>
      <c r="I42" s="43">
        <f t="shared" si="14"/>
        <v>4.2</v>
      </c>
      <c r="J42" s="7"/>
      <c r="K42" s="98">
        <f t="shared" ref="K42" si="53">D42</f>
        <v>5</v>
      </c>
      <c r="L42" s="99">
        <f t="shared" ref="L42" si="54">M42*K42/100</f>
        <v>4</v>
      </c>
      <c r="M42" s="100">
        <f t="shared" ref="M42" si="55">G42+H42</f>
        <v>80</v>
      </c>
      <c r="N42" s="112">
        <f t="shared" ref="N42" si="56">O42*K42/100</f>
        <v>0</v>
      </c>
      <c r="O42" s="101">
        <f t="shared" ref="O42" si="57">E42</f>
        <v>0</v>
      </c>
    </row>
    <row r="43" spans="1:15" s="1" customFormat="1" ht="15" customHeight="1" x14ac:dyDescent="0.25">
      <c r="A43" s="238">
        <v>13</v>
      </c>
      <c r="B43" s="48">
        <v>30650</v>
      </c>
      <c r="C43" s="19" t="s">
        <v>33</v>
      </c>
      <c r="D43" s="358">
        <v>4</v>
      </c>
      <c r="E43" s="145"/>
      <c r="F43" s="145">
        <v>75</v>
      </c>
      <c r="G43" s="145">
        <v>25</v>
      </c>
      <c r="H43" s="145"/>
      <c r="I43" s="43">
        <f t="shared" si="14"/>
        <v>3.25</v>
      </c>
      <c r="J43" s="7"/>
      <c r="K43" s="98">
        <f t="shared" ref="K43" si="58">D43</f>
        <v>4</v>
      </c>
      <c r="L43" s="99">
        <f t="shared" ref="L43" si="59">M43*K43/100</f>
        <v>1</v>
      </c>
      <c r="M43" s="100">
        <f t="shared" ref="M43" si="60">G43+H43</f>
        <v>25</v>
      </c>
      <c r="N43" s="99">
        <f t="shared" ref="N43" si="61">O43*K43/100</f>
        <v>0</v>
      </c>
      <c r="O43" s="101">
        <f t="shared" ref="O43" si="62">E43</f>
        <v>0</v>
      </c>
    </row>
    <row r="44" spans="1:15" s="1" customFormat="1" ht="15" customHeight="1" x14ac:dyDescent="0.25">
      <c r="A44" s="238">
        <v>14</v>
      </c>
      <c r="B44" s="48">
        <v>30790</v>
      </c>
      <c r="C44" s="19" t="s">
        <v>34</v>
      </c>
      <c r="D44" s="358">
        <v>1</v>
      </c>
      <c r="E44" s="201"/>
      <c r="F44" s="201">
        <v>100</v>
      </c>
      <c r="G44" s="201"/>
      <c r="H44" s="201"/>
      <c r="I44" s="43">
        <f t="shared" si="14"/>
        <v>3</v>
      </c>
      <c r="J44" s="7"/>
      <c r="K44" s="98">
        <f t="shared" si="7"/>
        <v>1</v>
      </c>
      <c r="L44" s="99">
        <f t="shared" si="15"/>
        <v>0</v>
      </c>
      <c r="M44" s="100">
        <f t="shared" si="0"/>
        <v>0</v>
      </c>
      <c r="N44" s="99">
        <f t="shared" si="16"/>
        <v>0</v>
      </c>
      <c r="O44" s="101">
        <f t="shared" si="1"/>
        <v>0</v>
      </c>
    </row>
    <row r="45" spans="1:15" s="1" customFormat="1" ht="15" customHeight="1" x14ac:dyDescent="0.25">
      <c r="A45" s="238">
        <v>15</v>
      </c>
      <c r="B45" s="48">
        <v>30890</v>
      </c>
      <c r="C45" s="19" t="s">
        <v>35</v>
      </c>
      <c r="D45" s="269">
        <v>10</v>
      </c>
      <c r="E45" s="145"/>
      <c r="F45" s="145">
        <v>70</v>
      </c>
      <c r="G45" s="145">
        <v>30</v>
      </c>
      <c r="H45" s="145"/>
      <c r="I45" s="43">
        <f t="shared" si="14"/>
        <v>3.3</v>
      </c>
      <c r="J45" s="7"/>
      <c r="K45" s="98">
        <f t="shared" ref="K45:K47" si="63">D45</f>
        <v>10</v>
      </c>
      <c r="L45" s="99">
        <f t="shared" ref="L45:L47" si="64">M45*K45/100</f>
        <v>3</v>
      </c>
      <c r="M45" s="100">
        <f t="shared" ref="M45:M47" si="65">G45+H45</f>
        <v>30</v>
      </c>
      <c r="N45" s="112">
        <f t="shared" ref="N45:N47" si="66">O45*K45/100</f>
        <v>0</v>
      </c>
      <c r="O45" s="101">
        <f t="shared" ref="O45:O47" si="67">E45</f>
        <v>0</v>
      </c>
    </row>
    <row r="46" spans="1:15" s="1" customFormat="1" ht="15" customHeight="1" x14ac:dyDescent="0.25">
      <c r="A46" s="238">
        <v>16</v>
      </c>
      <c r="B46" s="235">
        <v>30940</v>
      </c>
      <c r="C46" s="234" t="s">
        <v>36</v>
      </c>
      <c r="D46" s="269">
        <v>7</v>
      </c>
      <c r="E46" s="145"/>
      <c r="F46" s="145">
        <v>57.14</v>
      </c>
      <c r="G46" s="145">
        <v>28.57</v>
      </c>
      <c r="H46" s="145">
        <v>14.29</v>
      </c>
      <c r="I46" s="43">
        <f t="shared" si="14"/>
        <v>3.5715000000000003</v>
      </c>
      <c r="J46" s="7"/>
      <c r="K46" s="98">
        <f t="shared" si="63"/>
        <v>7</v>
      </c>
      <c r="L46" s="99">
        <f t="shared" si="64"/>
        <v>3.0002</v>
      </c>
      <c r="M46" s="100">
        <f t="shared" si="65"/>
        <v>42.86</v>
      </c>
      <c r="N46" s="112">
        <f t="shared" si="66"/>
        <v>0</v>
      </c>
      <c r="O46" s="101">
        <f t="shared" si="67"/>
        <v>0</v>
      </c>
    </row>
    <row r="47" spans="1:15" s="1" customFormat="1" ht="15" customHeight="1" thickBot="1" x14ac:dyDescent="0.3">
      <c r="A47" s="238">
        <v>17</v>
      </c>
      <c r="B47" s="48">
        <v>31480</v>
      </c>
      <c r="C47" s="19" t="s">
        <v>38</v>
      </c>
      <c r="D47" s="269">
        <v>10</v>
      </c>
      <c r="E47" s="145"/>
      <c r="F47" s="145">
        <v>20</v>
      </c>
      <c r="G47" s="145">
        <v>50</v>
      </c>
      <c r="H47" s="145">
        <v>30</v>
      </c>
      <c r="I47" s="43">
        <f t="shared" si="14"/>
        <v>4.0999999999999996</v>
      </c>
      <c r="J47" s="7"/>
      <c r="K47" s="98">
        <f t="shared" si="63"/>
        <v>10</v>
      </c>
      <c r="L47" s="99">
        <f t="shared" si="64"/>
        <v>8</v>
      </c>
      <c r="M47" s="100">
        <f t="shared" si="65"/>
        <v>80</v>
      </c>
      <c r="N47" s="99">
        <f t="shared" si="66"/>
        <v>0</v>
      </c>
      <c r="O47" s="101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178</v>
      </c>
      <c r="E48" s="82">
        <v>0.15888888888888889</v>
      </c>
      <c r="F48" s="82">
        <v>25.592222222222219</v>
      </c>
      <c r="G48" s="82">
        <v>33.348888888888887</v>
      </c>
      <c r="H48" s="82">
        <v>40.900000000000006</v>
      </c>
      <c r="I48" s="41">
        <f>AVERAGE(I49:I67)</f>
        <v>4.1498999999999997</v>
      </c>
      <c r="J48" s="21"/>
      <c r="K48" s="419">
        <f t="shared" si="7"/>
        <v>178</v>
      </c>
      <c r="L48" s="420">
        <f>SUM(L49:L67)</f>
        <v>137.99860000000001</v>
      </c>
      <c r="M48" s="427">
        <f t="shared" si="0"/>
        <v>74.248888888888899</v>
      </c>
      <c r="N48" s="420">
        <f>SUM(N49:N67)</f>
        <v>1.0009999999999999</v>
      </c>
      <c r="O48" s="426">
        <f t="shared" si="1"/>
        <v>0.15888888888888889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59">
        <v>35</v>
      </c>
      <c r="E49" s="201">
        <v>2.86</v>
      </c>
      <c r="F49" s="201">
        <v>11.43</v>
      </c>
      <c r="G49" s="201">
        <v>40</v>
      </c>
      <c r="H49" s="201">
        <v>45.71</v>
      </c>
      <c r="I49" s="42">
        <f t="shared" si="14"/>
        <v>4.2855999999999996</v>
      </c>
      <c r="J49" s="21"/>
      <c r="K49" s="94">
        <f t="shared" si="7"/>
        <v>35</v>
      </c>
      <c r="L49" s="95">
        <f t="shared" si="15"/>
        <v>29.998500000000003</v>
      </c>
      <c r="M49" s="96">
        <f t="shared" si="0"/>
        <v>85.710000000000008</v>
      </c>
      <c r="N49" s="95">
        <f t="shared" si="16"/>
        <v>1.0009999999999999</v>
      </c>
      <c r="O49" s="97">
        <f t="shared" si="1"/>
        <v>2.86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60">
        <v>18</v>
      </c>
      <c r="E50" s="145"/>
      <c r="F50" s="145">
        <v>11.11</v>
      </c>
      <c r="G50" s="145">
        <v>61.11</v>
      </c>
      <c r="H50" s="145">
        <v>27.78</v>
      </c>
      <c r="I50" s="43">
        <f t="shared" si="14"/>
        <v>4.1666999999999996</v>
      </c>
      <c r="J50" s="21"/>
      <c r="K50" s="98">
        <f t="shared" ref="K50:K52" si="68">D50</f>
        <v>18</v>
      </c>
      <c r="L50" s="99">
        <f t="shared" ref="L50:L52" si="69">M50*K50/100</f>
        <v>16.0002</v>
      </c>
      <c r="M50" s="100">
        <f t="shared" ref="M50:M52" si="70">G50+H50</f>
        <v>88.89</v>
      </c>
      <c r="N50" s="99">
        <f t="shared" ref="N50:N52" si="71">O50*K50/100</f>
        <v>0</v>
      </c>
      <c r="O50" s="101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60">
        <v>10</v>
      </c>
      <c r="E51" s="145"/>
      <c r="F51" s="145">
        <v>10</v>
      </c>
      <c r="G51" s="145">
        <v>30</v>
      </c>
      <c r="H51" s="145">
        <v>60</v>
      </c>
      <c r="I51" s="43">
        <f t="shared" si="14"/>
        <v>4.5</v>
      </c>
      <c r="J51" s="21"/>
      <c r="K51" s="98">
        <f t="shared" si="68"/>
        <v>10</v>
      </c>
      <c r="L51" s="99">
        <f t="shared" si="69"/>
        <v>9</v>
      </c>
      <c r="M51" s="100">
        <f t="shared" si="70"/>
        <v>90</v>
      </c>
      <c r="N51" s="99">
        <f t="shared" si="71"/>
        <v>0</v>
      </c>
      <c r="O51" s="101">
        <f t="shared" si="7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60">
        <v>27</v>
      </c>
      <c r="E52" s="145"/>
      <c r="F52" s="145">
        <v>18.52</v>
      </c>
      <c r="G52" s="145">
        <v>51.85</v>
      </c>
      <c r="H52" s="145">
        <v>29.63</v>
      </c>
      <c r="I52" s="43">
        <f t="shared" si="14"/>
        <v>4.1111000000000004</v>
      </c>
      <c r="J52" s="21"/>
      <c r="K52" s="98">
        <f t="shared" si="68"/>
        <v>27</v>
      </c>
      <c r="L52" s="99">
        <f t="shared" si="69"/>
        <v>21.999600000000001</v>
      </c>
      <c r="M52" s="100">
        <f t="shared" si="70"/>
        <v>81.48</v>
      </c>
      <c r="N52" s="99">
        <f t="shared" si="71"/>
        <v>0</v>
      </c>
      <c r="O52" s="101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60">
        <v>9</v>
      </c>
      <c r="E53" s="201"/>
      <c r="F53" s="201">
        <v>22.22</v>
      </c>
      <c r="G53" s="201"/>
      <c r="H53" s="201">
        <v>77.78</v>
      </c>
      <c r="I53" s="43">
        <f t="shared" si="14"/>
        <v>4.5555999999999992</v>
      </c>
      <c r="J53" s="21"/>
      <c r="K53" s="98">
        <f t="shared" si="7"/>
        <v>9</v>
      </c>
      <c r="L53" s="99">
        <f t="shared" si="15"/>
        <v>7.0001999999999995</v>
      </c>
      <c r="M53" s="100">
        <f t="shared" si="0"/>
        <v>77.78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60">
        <v>7</v>
      </c>
      <c r="E54" s="201"/>
      <c r="F54" s="201">
        <v>28.57</v>
      </c>
      <c r="G54" s="201">
        <v>42.86</v>
      </c>
      <c r="H54" s="201">
        <v>28.57</v>
      </c>
      <c r="I54" s="43">
        <f t="shared" si="14"/>
        <v>4</v>
      </c>
      <c r="J54" s="21"/>
      <c r="K54" s="98">
        <f t="shared" si="7"/>
        <v>7</v>
      </c>
      <c r="L54" s="99">
        <f t="shared" si="15"/>
        <v>5.0001000000000007</v>
      </c>
      <c r="M54" s="100">
        <f t="shared" si="0"/>
        <v>71.430000000000007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60">
        <v>5</v>
      </c>
      <c r="E55" s="145"/>
      <c r="F55" s="145"/>
      <c r="G55" s="145">
        <v>40</v>
      </c>
      <c r="H55" s="145">
        <v>60</v>
      </c>
      <c r="I55" s="43">
        <f t="shared" si="14"/>
        <v>4.5999999999999996</v>
      </c>
      <c r="J55" s="21"/>
      <c r="K55" s="98">
        <f t="shared" ref="K55:K56" si="73">D55</f>
        <v>5</v>
      </c>
      <c r="L55" s="99">
        <f t="shared" ref="L55:L56" si="74">M55*K55/100</f>
        <v>5</v>
      </c>
      <c r="M55" s="100">
        <f t="shared" ref="M55:M56" si="75">G55+H55</f>
        <v>100</v>
      </c>
      <c r="N55" s="112">
        <f t="shared" ref="N55:N56" si="76">O55*K55/100</f>
        <v>0</v>
      </c>
      <c r="O55" s="101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60">
        <v>15</v>
      </c>
      <c r="E56" s="145"/>
      <c r="F56" s="145">
        <v>26.67</v>
      </c>
      <c r="G56" s="145">
        <v>46.67</v>
      </c>
      <c r="H56" s="145">
        <v>26.67</v>
      </c>
      <c r="I56" s="43">
        <f t="shared" si="14"/>
        <v>4.0004</v>
      </c>
      <c r="J56" s="21"/>
      <c r="K56" s="98">
        <f t="shared" si="73"/>
        <v>15</v>
      </c>
      <c r="L56" s="99">
        <f t="shared" si="74"/>
        <v>11.001000000000001</v>
      </c>
      <c r="M56" s="100">
        <f t="shared" si="75"/>
        <v>73.34</v>
      </c>
      <c r="N56" s="99">
        <f t="shared" si="76"/>
        <v>0</v>
      </c>
      <c r="O56" s="101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60">
        <v>14</v>
      </c>
      <c r="E57" s="201"/>
      <c r="F57" s="201">
        <v>57.14</v>
      </c>
      <c r="G57" s="201">
        <v>35.71</v>
      </c>
      <c r="H57" s="145">
        <v>7.14</v>
      </c>
      <c r="I57" s="43">
        <f t="shared" si="14"/>
        <v>3.4995999999999996</v>
      </c>
      <c r="J57" s="21"/>
      <c r="K57" s="98">
        <f t="shared" si="7"/>
        <v>14</v>
      </c>
      <c r="L57" s="99">
        <f t="shared" si="15"/>
        <v>5.9989999999999997</v>
      </c>
      <c r="M57" s="100">
        <f t="shared" si="0"/>
        <v>42.85</v>
      </c>
      <c r="N57" s="112">
        <f t="shared" si="16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60">
        <v>1</v>
      </c>
      <c r="E58" s="201"/>
      <c r="F58" s="201"/>
      <c r="G58" s="201"/>
      <c r="H58" s="145">
        <v>100</v>
      </c>
      <c r="I58" s="43">
        <f t="shared" si="14"/>
        <v>5</v>
      </c>
      <c r="J58" s="21"/>
      <c r="K58" s="98">
        <f t="shared" si="7"/>
        <v>1</v>
      </c>
      <c r="L58" s="99">
        <f t="shared" si="15"/>
        <v>1</v>
      </c>
      <c r="M58" s="100">
        <f t="shared" si="0"/>
        <v>100</v>
      </c>
      <c r="N58" s="99">
        <f t="shared" si="16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4"/>
      <c r="E59" s="145"/>
      <c r="F59" s="145"/>
      <c r="G59" s="145"/>
      <c r="H59" s="145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61">
        <v>1</v>
      </c>
      <c r="E60" s="145"/>
      <c r="F60" s="145"/>
      <c r="G60" s="145">
        <v>100</v>
      </c>
      <c r="H60" s="145"/>
      <c r="I60" s="43">
        <f t="shared" si="14"/>
        <v>4</v>
      </c>
      <c r="J60" s="21"/>
      <c r="K60" s="98">
        <f t="shared" ref="K60:K61" si="78">D60</f>
        <v>1</v>
      </c>
      <c r="L60" s="99">
        <f t="shared" ref="L60:L61" si="79">M60*K60/100</f>
        <v>1</v>
      </c>
      <c r="M60" s="100">
        <f t="shared" ref="M60:M61" si="80">G60+H60</f>
        <v>100</v>
      </c>
      <c r="N60" s="99">
        <f t="shared" ref="N60:N61" si="81">O60*K60/100</f>
        <v>0</v>
      </c>
      <c r="O60" s="101">
        <f t="shared" ref="O60:O61" si="82">E60</f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61">
        <v>6</v>
      </c>
      <c r="E61" s="145"/>
      <c r="F61" s="145"/>
      <c r="G61" s="145">
        <v>33.33</v>
      </c>
      <c r="H61" s="145">
        <v>66.67</v>
      </c>
      <c r="I61" s="43">
        <f t="shared" si="14"/>
        <v>4.6667000000000005</v>
      </c>
      <c r="J61" s="21"/>
      <c r="K61" s="98">
        <f t="shared" si="78"/>
        <v>6</v>
      </c>
      <c r="L61" s="99">
        <f t="shared" si="79"/>
        <v>6</v>
      </c>
      <c r="M61" s="100">
        <f t="shared" si="80"/>
        <v>100</v>
      </c>
      <c r="N61" s="99">
        <f t="shared" si="81"/>
        <v>0</v>
      </c>
      <c r="O61" s="101">
        <f t="shared" si="8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61">
        <v>1</v>
      </c>
      <c r="E62" s="201"/>
      <c r="F62" s="201"/>
      <c r="G62" s="145"/>
      <c r="H62" s="145">
        <v>100</v>
      </c>
      <c r="I62" s="43">
        <f t="shared" si="14"/>
        <v>5</v>
      </c>
      <c r="J62" s="21"/>
      <c r="K62" s="98">
        <f t="shared" si="7"/>
        <v>1</v>
      </c>
      <c r="L62" s="99">
        <f t="shared" si="15"/>
        <v>1</v>
      </c>
      <c r="M62" s="100">
        <f t="shared" si="0"/>
        <v>100</v>
      </c>
      <c r="N62" s="112">
        <f t="shared" si="16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61">
        <v>2</v>
      </c>
      <c r="E63" s="145"/>
      <c r="F63" s="145">
        <v>50</v>
      </c>
      <c r="G63" s="145"/>
      <c r="H63" s="145">
        <v>50</v>
      </c>
      <c r="I63" s="43">
        <f t="shared" si="14"/>
        <v>4</v>
      </c>
      <c r="J63" s="21"/>
      <c r="K63" s="98">
        <f t="shared" ref="K63" si="83">D63</f>
        <v>2</v>
      </c>
      <c r="L63" s="99">
        <f t="shared" ref="L63" si="84">M63*K63/100</f>
        <v>1</v>
      </c>
      <c r="M63" s="100">
        <f t="shared" ref="M63" si="85">G63+H63</f>
        <v>50</v>
      </c>
      <c r="N63" s="112">
        <f t="shared" ref="N63" si="86">O63*K63/100</f>
        <v>0</v>
      </c>
      <c r="O63" s="101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61">
        <v>2</v>
      </c>
      <c r="E64" s="201"/>
      <c r="F64" s="201">
        <v>50</v>
      </c>
      <c r="G64" s="270">
        <v>50</v>
      </c>
      <c r="H64" s="270"/>
      <c r="I64" s="43">
        <f t="shared" si="14"/>
        <v>3.5</v>
      </c>
      <c r="J64" s="21"/>
      <c r="K64" s="98">
        <f t="shared" si="7"/>
        <v>2</v>
      </c>
      <c r="L64" s="99">
        <f t="shared" si="15"/>
        <v>1</v>
      </c>
      <c r="M64" s="100">
        <f t="shared" si="0"/>
        <v>50</v>
      </c>
      <c r="N64" s="112">
        <f t="shared" si="16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61">
        <v>1</v>
      </c>
      <c r="E65" s="201"/>
      <c r="F65" s="201">
        <v>100</v>
      </c>
      <c r="G65" s="201"/>
      <c r="H65" s="270"/>
      <c r="I65" s="43">
        <f t="shared" si="14"/>
        <v>3</v>
      </c>
      <c r="J65" s="21"/>
      <c r="K65" s="98">
        <f t="shared" si="7"/>
        <v>1</v>
      </c>
      <c r="L65" s="99">
        <f t="shared" si="15"/>
        <v>0</v>
      </c>
      <c r="M65" s="100">
        <f t="shared" si="0"/>
        <v>0</v>
      </c>
      <c r="N65" s="112">
        <f t="shared" si="16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61">
        <v>16</v>
      </c>
      <c r="E66" s="201"/>
      <c r="F66" s="201">
        <v>25</v>
      </c>
      <c r="G66" s="201">
        <v>31.25</v>
      </c>
      <c r="H66" s="201">
        <v>43.75</v>
      </c>
      <c r="I66" s="46">
        <f t="shared" si="14"/>
        <v>4.1875</v>
      </c>
      <c r="J66" s="21"/>
      <c r="K66" s="98">
        <f t="shared" si="7"/>
        <v>16</v>
      </c>
      <c r="L66" s="99">
        <f t="shared" si="15"/>
        <v>12</v>
      </c>
      <c r="M66" s="100">
        <f t="shared" si="0"/>
        <v>75</v>
      </c>
      <c r="N66" s="112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61">
        <v>8</v>
      </c>
      <c r="E67" s="201"/>
      <c r="F67" s="201">
        <v>50</v>
      </c>
      <c r="G67" s="201">
        <v>37.5</v>
      </c>
      <c r="H67" s="201">
        <v>12.5</v>
      </c>
      <c r="I67" s="43">
        <f t="shared" si="14"/>
        <v>3.625</v>
      </c>
      <c r="J67" s="21"/>
      <c r="K67" s="102">
        <f t="shared" si="7"/>
        <v>8</v>
      </c>
      <c r="L67" s="103">
        <f t="shared" si="15"/>
        <v>4</v>
      </c>
      <c r="M67" s="104">
        <f t="shared" si="0"/>
        <v>50</v>
      </c>
      <c r="N67" s="151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104</v>
      </c>
      <c r="E68" s="38">
        <v>1.9230769230769231</v>
      </c>
      <c r="F68" s="38">
        <v>34.973846153846154</v>
      </c>
      <c r="G68" s="38">
        <v>25.706153846153846</v>
      </c>
      <c r="H68" s="38">
        <v>37.39692307692308</v>
      </c>
      <c r="I68" s="39">
        <f>AVERAGE(I69:I82)</f>
        <v>3.9857692307692307</v>
      </c>
      <c r="J68" s="21"/>
      <c r="K68" s="419">
        <f t="shared" si="7"/>
        <v>104</v>
      </c>
      <c r="L68" s="420">
        <f>SUM(L69:L82)</f>
        <v>71.000900000000001</v>
      </c>
      <c r="M68" s="427">
        <f t="shared" si="0"/>
        <v>63.103076923076927</v>
      </c>
      <c r="N68" s="420">
        <f>SUM(N69:N82)</f>
        <v>1</v>
      </c>
      <c r="O68" s="426">
        <f t="shared" si="1"/>
        <v>1.9230769230769231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62">
        <v>14</v>
      </c>
      <c r="E69" s="201"/>
      <c r="F69" s="201">
        <v>21.43</v>
      </c>
      <c r="G69" s="201">
        <v>42.86</v>
      </c>
      <c r="H69" s="201">
        <v>35.71</v>
      </c>
      <c r="I69" s="43">
        <f t="shared" si="14"/>
        <v>4.1427999999999994</v>
      </c>
      <c r="J69" s="21"/>
      <c r="K69" s="94">
        <f t="shared" si="7"/>
        <v>14</v>
      </c>
      <c r="L69" s="95">
        <f t="shared" si="15"/>
        <v>10.9998</v>
      </c>
      <c r="M69" s="96">
        <f t="shared" si="0"/>
        <v>78.569999999999993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62">
        <v>17</v>
      </c>
      <c r="E70" s="201"/>
      <c r="F70" s="201">
        <v>23.53</v>
      </c>
      <c r="G70" s="201">
        <v>11.76</v>
      </c>
      <c r="H70" s="270">
        <v>64.709999999999994</v>
      </c>
      <c r="I70" s="43">
        <f t="shared" si="14"/>
        <v>4.4117999999999995</v>
      </c>
      <c r="J70" s="21"/>
      <c r="K70" s="98">
        <f t="shared" si="7"/>
        <v>17</v>
      </c>
      <c r="L70" s="99">
        <f t="shared" si="15"/>
        <v>12.9999</v>
      </c>
      <c r="M70" s="100">
        <f t="shared" ref="M70:M123" si="88">G70+H70</f>
        <v>76.47</v>
      </c>
      <c r="N70" s="99">
        <f t="shared" si="16"/>
        <v>0</v>
      </c>
      <c r="O70" s="101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62">
        <v>4</v>
      </c>
      <c r="E71" s="145"/>
      <c r="F71" s="145"/>
      <c r="G71" s="145">
        <v>25</v>
      </c>
      <c r="H71" s="145">
        <v>75</v>
      </c>
      <c r="I71" s="43">
        <f t="shared" si="14"/>
        <v>4.75</v>
      </c>
      <c r="J71" s="21"/>
      <c r="K71" s="98">
        <f t="shared" ref="K71:K72" si="90">D71</f>
        <v>4</v>
      </c>
      <c r="L71" s="99">
        <f t="shared" ref="L71:L72" si="91">M71*K71/100</f>
        <v>4</v>
      </c>
      <c r="M71" s="100">
        <f t="shared" si="88"/>
        <v>100</v>
      </c>
      <c r="N71" s="99">
        <f t="shared" ref="N71:N72" si="92">O71*K71/100</f>
        <v>0</v>
      </c>
      <c r="O71" s="101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62">
        <v>4</v>
      </c>
      <c r="E72" s="145"/>
      <c r="F72" s="145"/>
      <c r="G72" s="145">
        <v>50</v>
      </c>
      <c r="H72" s="145">
        <v>50</v>
      </c>
      <c r="I72" s="43">
        <f t="shared" si="14"/>
        <v>4.5</v>
      </c>
      <c r="J72" s="21"/>
      <c r="K72" s="98">
        <f t="shared" si="90"/>
        <v>4</v>
      </c>
      <c r="L72" s="99">
        <f t="shared" si="91"/>
        <v>4</v>
      </c>
      <c r="M72" s="100">
        <f t="shared" si="88"/>
        <v>100</v>
      </c>
      <c r="N72" s="112">
        <f t="shared" si="92"/>
        <v>0</v>
      </c>
      <c r="O72" s="101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62">
        <v>11</v>
      </c>
      <c r="E73" s="201"/>
      <c r="F73" s="201">
        <v>27.27</v>
      </c>
      <c r="G73" s="201">
        <v>9.09</v>
      </c>
      <c r="H73" s="145">
        <v>63.64</v>
      </c>
      <c r="I73" s="43">
        <f t="shared" si="14"/>
        <v>4.3636999999999997</v>
      </c>
      <c r="J73" s="21"/>
      <c r="K73" s="98">
        <f t="shared" ref="K73:K123" si="93">D73</f>
        <v>11</v>
      </c>
      <c r="L73" s="99">
        <f t="shared" si="15"/>
        <v>8.0003000000000011</v>
      </c>
      <c r="M73" s="100">
        <f t="shared" si="88"/>
        <v>72.73</v>
      </c>
      <c r="N73" s="99">
        <f t="shared" si="16"/>
        <v>0</v>
      </c>
      <c r="O73" s="101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62">
        <v>2</v>
      </c>
      <c r="E74" s="145"/>
      <c r="F74" s="145">
        <v>50</v>
      </c>
      <c r="G74" s="145"/>
      <c r="H74" s="145">
        <v>50</v>
      </c>
      <c r="I74" s="43">
        <f t="shared" ref="I74:I123" si="94">(E74*2+F74*3+G74*4+H74*5)/100</f>
        <v>4</v>
      </c>
      <c r="J74" s="21"/>
      <c r="K74" s="98">
        <f t="shared" si="93"/>
        <v>2</v>
      </c>
      <c r="L74" s="99">
        <f t="shared" ref="L74:L75" si="95">M74*K74/100</f>
        <v>1</v>
      </c>
      <c r="M74" s="100">
        <f t="shared" si="88"/>
        <v>50</v>
      </c>
      <c r="N74" s="99">
        <f t="shared" ref="N74:N75" si="96">O74*K74/100</f>
        <v>0</v>
      </c>
      <c r="O74" s="101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62">
        <v>4</v>
      </c>
      <c r="E75" s="145"/>
      <c r="F75" s="145">
        <v>25</v>
      </c>
      <c r="G75" s="145">
        <v>25</v>
      </c>
      <c r="H75" s="145">
        <v>50</v>
      </c>
      <c r="I75" s="43">
        <f t="shared" si="94"/>
        <v>4.25</v>
      </c>
      <c r="J75" s="21"/>
      <c r="K75" s="98">
        <f t="shared" si="93"/>
        <v>4</v>
      </c>
      <c r="L75" s="99">
        <f t="shared" si="95"/>
        <v>3</v>
      </c>
      <c r="M75" s="100">
        <f t="shared" si="88"/>
        <v>75</v>
      </c>
      <c r="N75" s="99">
        <f t="shared" si="96"/>
        <v>0</v>
      </c>
      <c r="O75" s="101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62">
        <v>17</v>
      </c>
      <c r="E76" s="199"/>
      <c r="F76" s="199">
        <v>35.29</v>
      </c>
      <c r="G76" s="199">
        <v>41.18</v>
      </c>
      <c r="H76" s="270">
        <v>23.53</v>
      </c>
      <c r="I76" s="43">
        <f t="shared" si="94"/>
        <v>3.8824000000000001</v>
      </c>
      <c r="J76" s="21"/>
      <c r="K76" s="98">
        <f t="shared" si="93"/>
        <v>17</v>
      </c>
      <c r="L76" s="99">
        <f t="shared" ref="L76:L123" si="97">M76*K76/100</f>
        <v>11.000700000000002</v>
      </c>
      <c r="M76" s="100">
        <f t="shared" si="88"/>
        <v>64.710000000000008</v>
      </c>
      <c r="N76" s="99">
        <f t="shared" ref="N76:N81" si="98">O76*K76/100</f>
        <v>0</v>
      </c>
      <c r="O76" s="101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62">
        <v>4</v>
      </c>
      <c r="E77" s="199">
        <v>25</v>
      </c>
      <c r="F77" s="199">
        <v>50</v>
      </c>
      <c r="G77" s="199">
        <v>25</v>
      </c>
      <c r="H77" s="199"/>
      <c r="I77" s="43">
        <f t="shared" si="94"/>
        <v>3</v>
      </c>
      <c r="J77" s="21"/>
      <c r="K77" s="98">
        <f t="shared" si="93"/>
        <v>4</v>
      </c>
      <c r="L77" s="99">
        <f t="shared" si="97"/>
        <v>1</v>
      </c>
      <c r="M77" s="100">
        <f t="shared" si="88"/>
        <v>25</v>
      </c>
      <c r="N77" s="99">
        <f t="shared" si="98"/>
        <v>1</v>
      </c>
      <c r="O77" s="101">
        <f t="shared" si="89"/>
        <v>25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63">
        <v>4</v>
      </c>
      <c r="E78" s="199"/>
      <c r="F78" s="199">
        <v>25</v>
      </c>
      <c r="G78" s="199">
        <v>50</v>
      </c>
      <c r="H78" s="270">
        <v>25</v>
      </c>
      <c r="I78" s="43">
        <f t="shared" si="94"/>
        <v>4</v>
      </c>
      <c r="J78" s="21"/>
      <c r="K78" s="98">
        <f t="shared" si="93"/>
        <v>4</v>
      </c>
      <c r="L78" s="99">
        <f t="shared" si="97"/>
        <v>3</v>
      </c>
      <c r="M78" s="100">
        <f t="shared" si="88"/>
        <v>75</v>
      </c>
      <c r="N78" s="112">
        <f t="shared" si="98"/>
        <v>0</v>
      </c>
      <c r="O78" s="101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63">
        <v>1</v>
      </c>
      <c r="E79" s="145"/>
      <c r="F79" s="145">
        <v>100</v>
      </c>
      <c r="G79" s="145"/>
      <c r="H79" s="145"/>
      <c r="I79" s="43">
        <f t="shared" si="94"/>
        <v>3</v>
      </c>
      <c r="J79" s="21"/>
      <c r="K79" s="98">
        <f t="shared" si="93"/>
        <v>1</v>
      </c>
      <c r="L79" s="99">
        <f t="shared" si="97"/>
        <v>0</v>
      </c>
      <c r="M79" s="100">
        <f t="shared" si="88"/>
        <v>0</v>
      </c>
      <c r="N79" s="112">
        <f t="shared" si="98"/>
        <v>0</v>
      </c>
      <c r="O79" s="101">
        <f t="shared" si="89"/>
        <v>0</v>
      </c>
    </row>
    <row r="80" spans="1:15" s="1" customFormat="1" ht="15" customHeight="1" x14ac:dyDescent="0.25">
      <c r="A80" s="242">
        <v>12</v>
      </c>
      <c r="B80" s="244">
        <v>50930</v>
      </c>
      <c r="C80" s="243" t="s">
        <v>65</v>
      </c>
      <c r="D80" s="144">
        <v>15</v>
      </c>
      <c r="E80" s="145"/>
      <c r="F80" s="145">
        <v>40</v>
      </c>
      <c r="G80" s="145">
        <v>40</v>
      </c>
      <c r="H80" s="145">
        <v>20</v>
      </c>
      <c r="I80" s="43">
        <f t="shared" si="94"/>
        <v>3.8</v>
      </c>
      <c r="J80" s="21"/>
      <c r="K80" s="98">
        <f t="shared" si="93"/>
        <v>15</v>
      </c>
      <c r="L80" s="99">
        <f t="shared" si="97"/>
        <v>9</v>
      </c>
      <c r="M80" s="100">
        <f t="shared" si="88"/>
        <v>60</v>
      </c>
      <c r="N80" s="112">
        <f t="shared" si="98"/>
        <v>0</v>
      </c>
      <c r="O80" s="101">
        <f t="shared" si="89"/>
        <v>0</v>
      </c>
    </row>
    <row r="81" spans="1:15" s="1" customFormat="1" ht="15" customHeight="1" x14ac:dyDescent="0.25">
      <c r="A81" s="245">
        <v>13</v>
      </c>
      <c r="B81" s="48">
        <v>51370</v>
      </c>
      <c r="C81" s="19" t="s">
        <v>66</v>
      </c>
      <c r="D81" s="144">
        <v>7</v>
      </c>
      <c r="E81" s="145"/>
      <c r="F81" s="145">
        <v>57.14</v>
      </c>
      <c r="G81" s="145">
        <v>14.29</v>
      </c>
      <c r="H81" s="145">
        <v>28.57</v>
      </c>
      <c r="I81" s="43">
        <f t="shared" si="94"/>
        <v>3.7143000000000002</v>
      </c>
      <c r="J81" s="21"/>
      <c r="K81" s="98">
        <f t="shared" si="93"/>
        <v>7</v>
      </c>
      <c r="L81" s="99">
        <f t="shared" si="97"/>
        <v>3.0002</v>
      </c>
      <c r="M81" s="100">
        <f t="shared" si="88"/>
        <v>42.86</v>
      </c>
      <c r="N81" s="99">
        <f t="shared" si="98"/>
        <v>0</v>
      </c>
      <c r="O81" s="101">
        <f t="shared" si="89"/>
        <v>0</v>
      </c>
    </row>
    <row r="82" spans="1:15" s="1" customFormat="1" ht="15" customHeight="1" thickBot="1" x14ac:dyDescent="0.3">
      <c r="A82" s="245">
        <v>14</v>
      </c>
      <c r="B82" s="241">
        <v>51580</v>
      </c>
      <c r="C82" s="240" t="s">
        <v>124</v>
      </c>
      <c r="D82" s="144"/>
      <c r="E82" s="145"/>
      <c r="F82" s="145"/>
      <c r="G82" s="145"/>
      <c r="H82" s="145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412</v>
      </c>
      <c r="E83" s="38">
        <v>0.8928571428571429</v>
      </c>
      <c r="F83" s="38">
        <v>22.046428571428571</v>
      </c>
      <c r="G83" s="38">
        <v>43.041428571428575</v>
      </c>
      <c r="H83" s="38">
        <v>34.019285714285715</v>
      </c>
      <c r="I83" s="39">
        <f>AVERAGE(I84:I114)</f>
        <v>4.1018714285714291</v>
      </c>
      <c r="J83" s="21"/>
      <c r="K83" s="419">
        <f t="shared" si="93"/>
        <v>412</v>
      </c>
      <c r="L83" s="420">
        <f>SUM(L84:L114)</f>
        <v>311.00560000000002</v>
      </c>
      <c r="M83" s="427">
        <f t="shared" si="88"/>
        <v>77.060714285714283</v>
      </c>
      <c r="N83" s="420">
        <f>SUM(N84:N114)</f>
        <v>1</v>
      </c>
      <c r="O83" s="426">
        <f t="shared" si="89"/>
        <v>0.8928571428571429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65">
        <v>4</v>
      </c>
      <c r="E84" s="201"/>
      <c r="F84" s="201"/>
      <c r="G84" s="201">
        <v>25</v>
      </c>
      <c r="H84" s="201">
        <v>75</v>
      </c>
      <c r="I84" s="43">
        <f t="shared" si="94"/>
        <v>4.75</v>
      </c>
      <c r="J84" s="21"/>
      <c r="K84" s="94">
        <f t="shared" si="93"/>
        <v>4</v>
      </c>
      <c r="L84" s="95">
        <f t="shared" si="97"/>
        <v>4</v>
      </c>
      <c r="M84" s="96">
        <f t="shared" si="88"/>
        <v>100</v>
      </c>
      <c r="N84" s="95">
        <f t="shared" ref="N84:N112" si="99">O84*K84/100</f>
        <v>0</v>
      </c>
      <c r="O84" s="97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64">
        <v>5</v>
      </c>
      <c r="E85" s="145"/>
      <c r="F85" s="145">
        <v>60</v>
      </c>
      <c r="G85" s="145">
        <v>40</v>
      </c>
      <c r="H85" s="145"/>
      <c r="I85" s="43">
        <f t="shared" si="94"/>
        <v>3.4</v>
      </c>
      <c r="J85" s="21"/>
      <c r="K85" s="98">
        <f t="shared" si="93"/>
        <v>5</v>
      </c>
      <c r="L85" s="99">
        <f t="shared" si="97"/>
        <v>2</v>
      </c>
      <c r="M85" s="100">
        <f t="shared" si="88"/>
        <v>40</v>
      </c>
      <c r="N85" s="112">
        <f t="shared" si="99"/>
        <v>0</v>
      </c>
      <c r="O85" s="101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64">
        <v>12</v>
      </c>
      <c r="E86" s="145"/>
      <c r="F86" s="145">
        <v>8.33</v>
      </c>
      <c r="G86" s="145">
        <v>25</v>
      </c>
      <c r="H86" s="145">
        <v>66.67</v>
      </c>
      <c r="I86" s="43">
        <f t="shared" si="94"/>
        <v>4.5834000000000001</v>
      </c>
      <c r="J86" s="21"/>
      <c r="K86" s="98">
        <f t="shared" si="93"/>
        <v>12</v>
      </c>
      <c r="L86" s="99">
        <f t="shared" si="97"/>
        <v>11.000399999999999</v>
      </c>
      <c r="M86" s="100">
        <f t="shared" si="88"/>
        <v>91.67</v>
      </c>
      <c r="N86" s="99">
        <f t="shared" si="99"/>
        <v>0</v>
      </c>
      <c r="O86" s="101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64">
        <v>10</v>
      </c>
      <c r="E87" s="145"/>
      <c r="F87" s="145"/>
      <c r="G87" s="145">
        <v>60</v>
      </c>
      <c r="H87" s="145">
        <v>40</v>
      </c>
      <c r="I87" s="43">
        <f t="shared" si="94"/>
        <v>4.4000000000000004</v>
      </c>
      <c r="J87" s="21"/>
      <c r="K87" s="98">
        <f t="shared" si="93"/>
        <v>10</v>
      </c>
      <c r="L87" s="99">
        <f t="shared" si="97"/>
        <v>10</v>
      </c>
      <c r="M87" s="100">
        <f t="shared" si="88"/>
        <v>100</v>
      </c>
      <c r="N87" s="99">
        <f t="shared" si="99"/>
        <v>0</v>
      </c>
      <c r="O87" s="101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64">
        <v>32</v>
      </c>
      <c r="E88" s="145"/>
      <c r="F88" s="145">
        <v>6.25</v>
      </c>
      <c r="G88" s="145">
        <v>28.13</v>
      </c>
      <c r="H88" s="145">
        <v>65.63</v>
      </c>
      <c r="I88" s="43">
        <f t="shared" si="94"/>
        <v>4.5941999999999998</v>
      </c>
      <c r="J88" s="21"/>
      <c r="K88" s="98">
        <f t="shared" si="93"/>
        <v>32</v>
      </c>
      <c r="L88" s="99">
        <f t="shared" si="97"/>
        <v>30.003199999999996</v>
      </c>
      <c r="M88" s="100">
        <f t="shared" si="88"/>
        <v>93.759999999999991</v>
      </c>
      <c r="N88" s="99">
        <f t="shared" si="99"/>
        <v>0</v>
      </c>
      <c r="O88" s="101">
        <f t="shared" si="89"/>
        <v>0</v>
      </c>
    </row>
    <row r="89" spans="1:15" s="1" customFormat="1" ht="15" customHeight="1" x14ac:dyDescent="0.25">
      <c r="A89" s="246">
        <v>6</v>
      </c>
      <c r="B89" s="248">
        <v>60240</v>
      </c>
      <c r="C89" s="247" t="s">
        <v>73</v>
      </c>
      <c r="D89" s="366">
        <v>30</v>
      </c>
      <c r="E89" s="145"/>
      <c r="F89" s="145">
        <v>23.33</v>
      </c>
      <c r="G89" s="145">
        <v>50</v>
      </c>
      <c r="H89" s="145">
        <v>26.67</v>
      </c>
      <c r="I89" s="43">
        <f t="shared" si="94"/>
        <v>4.0334000000000003</v>
      </c>
      <c r="J89" s="21"/>
      <c r="K89" s="98">
        <f t="shared" si="93"/>
        <v>30</v>
      </c>
      <c r="L89" s="99">
        <f t="shared" si="97"/>
        <v>23.000999999999998</v>
      </c>
      <c r="M89" s="100">
        <f t="shared" si="88"/>
        <v>76.67</v>
      </c>
      <c r="N89" s="99">
        <f t="shared" si="99"/>
        <v>0</v>
      </c>
      <c r="O89" s="101">
        <f t="shared" si="89"/>
        <v>0</v>
      </c>
    </row>
    <row r="90" spans="1:15" s="1" customFormat="1" ht="15" customHeight="1" x14ac:dyDescent="0.25">
      <c r="A90" s="250">
        <v>7</v>
      </c>
      <c r="B90" s="48">
        <v>60560</v>
      </c>
      <c r="C90" s="19" t="s">
        <v>74</v>
      </c>
      <c r="D90" s="366">
        <v>6</v>
      </c>
      <c r="E90" s="145"/>
      <c r="F90" s="145">
        <v>16.670000000000002</v>
      </c>
      <c r="G90" s="145">
        <v>66.67</v>
      </c>
      <c r="H90" s="145">
        <v>16.670000000000002</v>
      </c>
      <c r="I90" s="43">
        <f t="shared" si="94"/>
        <v>4.0004</v>
      </c>
      <c r="J90" s="21"/>
      <c r="K90" s="98">
        <f t="shared" si="93"/>
        <v>6</v>
      </c>
      <c r="L90" s="99">
        <f t="shared" si="97"/>
        <v>5.0004</v>
      </c>
      <c r="M90" s="100">
        <f t="shared" si="88"/>
        <v>83.34</v>
      </c>
      <c r="N90" s="112">
        <f t="shared" si="99"/>
        <v>0</v>
      </c>
      <c r="O90" s="101">
        <f t="shared" si="89"/>
        <v>0</v>
      </c>
    </row>
    <row r="91" spans="1:15" s="1" customFormat="1" ht="15" customHeight="1" x14ac:dyDescent="0.25">
      <c r="A91" s="250">
        <v>8</v>
      </c>
      <c r="B91" s="48">
        <v>60660</v>
      </c>
      <c r="C91" s="19" t="s">
        <v>75</v>
      </c>
      <c r="D91" s="367">
        <v>4</v>
      </c>
      <c r="E91" s="199"/>
      <c r="F91" s="199"/>
      <c r="G91" s="199">
        <v>25</v>
      </c>
      <c r="H91" s="199">
        <v>75</v>
      </c>
      <c r="I91" s="43">
        <f t="shared" si="94"/>
        <v>4.75</v>
      </c>
      <c r="J91" s="21"/>
      <c r="K91" s="98">
        <f t="shared" si="93"/>
        <v>4</v>
      </c>
      <c r="L91" s="99">
        <f t="shared" si="97"/>
        <v>4</v>
      </c>
      <c r="M91" s="100">
        <f t="shared" si="88"/>
        <v>100</v>
      </c>
      <c r="N91" s="99">
        <f t="shared" si="99"/>
        <v>0</v>
      </c>
      <c r="O91" s="101">
        <f t="shared" si="89"/>
        <v>0</v>
      </c>
    </row>
    <row r="92" spans="1:15" s="1" customFormat="1" ht="15" customHeight="1" x14ac:dyDescent="0.25">
      <c r="A92" s="250">
        <v>9</v>
      </c>
      <c r="B92" s="48">
        <v>60001</v>
      </c>
      <c r="C92" s="19" t="s">
        <v>67</v>
      </c>
      <c r="D92" s="366">
        <v>8</v>
      </c>
      <c r="E92" s="199"/>
      <c r="F92" s="199">
        <v>62.5</v>
      </c>
      <c r="G92" s="199">
        <v>12.5</v>
      </c>
      <c r="H92" s="270">
        <v>25</v>
      </c>
      <c r="I92" s="43">
        <f t="shared" si="94"/>
        <v>3.625</v>
      </c>
      <c r="J92" s="21"/>
      <c r="K92" s="98">
        <f t="shared" si="93"/>
        <v>8</v>
      </c>
      <c r="L92" s="99">
        <f t="shared" si="97"/>
        <v>3</v>
      </c>
      <c r="M92" s="100">
        <f t="shared" si="88"/>
        <v>37.5</v>
      </c>
      <c r="N92" s="112">
        <f t="shared" si="99"/>
        <v>0</v>
      </c>
      <c r="O92" s="101">
        <f t="shared" si="89"/>
        <v>0</v>
      </c>
    </row>
    <row r="93" spans="1:15" s="1" customFormat="1" ht="15" customHeight="1" x14ac:dyDescent="0.25">
      <c r="A93" s="250">
        <v>10</v>
      </c>
      <c r="B93" s="55">
        <v>60701</v>
      </c>
      <c r="C93" s="14" t="s">
        <v>76</v>
      </c>
      <c r="D93" s="366">
        <v>7</v>
      </c>
      <c r="E93" s="199"/>
      <c r="F93" s="199">
        <v>28.57</v>
      </c>
      <c r="G93" s="199">
        <v>28.57</v>
      </c>
      <c r="H93" s="270">
        <v>42.86</v>
      </c>
      <c r="I93" s="43">
        <f t="shared" si="94"/>
        <v>4.1429</v>
      </c>
      <c r="J93" s="21"/>
      <c r="K93" s="98">
        <f t="shared" si="93"/>
        <v>7</v>
      </c>
      <c r="L93" s="99">
        <f t="shared" si="97"/>
        <v>5.0001000000000007</v>
      </c>
      <c r="M93" s="100">
        <f t="shared" si="88"/>
        <v>71.430000000000007</v>
      </c>
      <c r="N93" s="112">
        <f t="shared" si="99"/>
        <v>0</v>
      </c>
      <c r="O93" s="101">
        <f t="shared" si="89"/>
        <v>0</v>
      </c>
    </row>
    <row r="94" spans="1:15" s="1" customFormat="1" ht="15" customHeight="1" x14ac:dyDescent="0.25">
      <c r="A94" s="250">
        <v>11</v>
      </c>
      <c r="B94" s="48">
        <v>60850</v>
      </c>
      <c r="C94" s="19" t="s">
        <v>77</v>
      </c>
      <c r="D94" s="366">
        <v>20</v>
      </c>
      <c r="E94" s="199"/>
      <c r="F94" s="199">
        <v>20</v>
      </c>
      <c r="G94" s="199">
        <v>20</v>
      </c>
      <c r="H94" s="270">
        <v>60</v>
      </c>
      <c r="I94" s="44">
        <f t="shared" si="94"/>
        <v>4.4000000000000004</v>
      </c>
      <c r="J94" s="21"/>
      <c r="K94" s="98">
        <f t="shared" si="93"/>
        <v>20</v>
      </c>
      <c r="L94" s="99">
        <f t="shared" si="97"/>
        <v>16</v>
      </c>
      <c r="M94" s="100">
        <f t="shared" si="88"/>
        <v>80</v>
      </c>
      <c r="N94" s="99">
        <f t="shared" si="99"/>
        <v>0</v>
      </c>
      <c r="O94" s="101">
        <f t="shared" si="89"/>
        <v>0</v>
      </c>
    </row>
    <row r="95" spans="1:15" s="1" customFormat="1" ht="15" customHeight="1" x14ac:dyDescent="0.25">
      <c r="A95" s="250">
        <v>12</v>
      </c>
      <c r="B95" s="48">
        <v>60910</v>
      </c>
      <c r="C95" s="19" t="s">
        <v>78</v>
      </c>
      <c r="D95" s="366">
        <v>6</v>
      </c>
      <c r="E95" s="199"/>
      <c r="F95" s="199"/>
      <c r="G95" s="199">
        <v>66.67</v>
      </c>
      <c r="H95" s="270">
        <v>33.33</v>
      </c>
      <c r="I95" s="43">
        <f t="shared" si="94"/>
        <v>4.3332999999999995</v>
      </c>
      <c r="J95" s="21"/>
      <c r="K95" s="98">
        <f t="shared" si="93"/>
        <v>6</v>
      </c>
      <c r="L95" s="99">
        <f t="shared" si="97"/>
        <v>6</v>
      </c>
      <c r="M95" s="100">
        <f t="shared" si="88"/>
        <v>100</v>
      </c>
      <c r="N95" s="99">
        <f t="shared" si="99"/>
        <v>0</v>
      </c>
      <c r="O95" s="101">
        <f t="shared" si="89"/>
        <v>0</v>
      </c>
    </row>
    <row r="96" spans="1:15" s="1" customFormat="1" ht="15" customHeight="1" x14ac:dyDescent="0.25">
      <c r="A96" s="250">
        <v>13</v>
      </c>
      <c r="B96" s="48">
        <v>60980</v>
      </c>
      <c r="C96" s="19" t="s">
        <v>79</v>
      </c>
      <c r="D96" s="366">
        <v>9</v>
      </c>
      <c r="E96" s="145"/>
      <c r="F96" s="145">
        <v>11.11</v>
      </c>
      <c r="G96" s="145">
        <v>66.67</v>
      </c>
      <c r="H96" s="145">
        <v>22.22</v>
      </c>
      <c r="I96" s="43">
        <f t="shared" si="94"/>
        <v>4.1111000000000004</v>
      </c>
      <c r="J96" s="21"/>
      <c r="K96" s="98">
        <f t="shared" si="93"/>
        <v>9</v>
      </c>
      <c r="L96" s="99">
        <f t="shared" si="97"/>
        <v>8.0000999999999998</v>
      </c>
      <c r="M96" s="100">
        <f t="shared" si="88"/>
        <v>88.89</v>
      </c>
      <c r="N96" s="99">
        <f t="shared" si="99"/>
        <v>0</v>
      </c>
      <c r="O96" s="101">
        <f t="shared" si="89"/>
        <v>0</v>
      </c>
    </row>
    <row r="97" spans="1:15" s="1" customFormat="1" ht="15" customHeight="1" x14ac:dyDescent="0.25">
      <c r="A97" s="250">
        <v>14</v>
      </c>
      <c r="B97" s="48">
        <v>61080</v>
      </c>
      <c r="C97" s="19" t="s">
        <v>80</v>
      </c>
      <c r="D97" s="366">
        <v>11</v>
      </c>
      <c r="E97" s="199"/>
      <c r="F97" s="199">
        <v>36.36</v>
      </c>
      <c r="G97" s="199">
        <v>36.36</v>
      </c>
      <c r="H97" s="199">
        <v>27.27</v>
      </c>
      <c r="I97" s="43">
        <f t="shared" si="94"/>
        <v>3.9087000000000001</v>
      </c>
      <c r="J97" s="21"/>
      <c r="K97" s="98">
        <f t="shared" si="93"/>
        <v>11</v>
      </c>
      <c r="L97" s="99">
        <f t="shared" si="97"/>
        <v>6.9992999999999999</v>
      </c>
      <c r="M97" s="100">
        <f t="shared" si="88"/>
        <v>63.629999999999995</v>
      </c>
      <c r="N97" s="99">
        <f t="shared" si="99"/>
        <v>0</v>
      </c>
      <c r="O97" s="101">
        <f t="shared" si="89"/>
        <v>0</v>
      </c>
    </row>
    <row r="98" spans="1:15" s="1" customFormat="1" ht="15" customHeight="1" x14ac:dyDescent="0.25">
      <c r="A98" s="250">
        <v>15</v>
      </c>
      <c r="B98" s="48">
        <v>61150</v>
      </c>
      <c r="C98" s="19" t="s">
        <v>81</v>
      </c>
      <c r="D98" s="366">
        <v>11</v>
      </c>
      <c r="E98" s="201"/>
      <c r="F98" s="201">
        <v>45.45</v>
      </c>
      <c r="G98" s="201">
        <v>45.45</v>
      </c>
      <c r="H98" s="201">
        <v>9.09</v>
      </c>
      <c r="I98" s="43">
        <f t="shared" si="94"/>
        <v>3.6360000000000001</v>
      </c>
      <c r="J98" s="21"/>
      <c r="K98" s="98">
        <f t="shared" si="93"/>
        <v>11</v>
      </c>
      <c r="L98" s="99">
        <f t="shared" si="97"/>
        <v>5.9994000000000005</v>
      </c>
      <c r="M98" s="100">
        <f t="shared" si="88"/>
        <v>54.540000000000006</v>
      </c>
      <c r="N98" s="99">
        <f t="shared" si="99"/>
        <v>0</v>
      </c>
      <c r="O98" s="101">
        <f t="shared" si="89"/>
        <v>0</v>
      </c>
    </row>
    <row r="99" spans="1:15" s="1" customFormat="1" ht="15" customHeight="1" x14ac:dyDescent="0.25">
      <c r="A99" s="250">
        <v>16</v>
      </c>
      <c r="B99" s="48">
        <v>61210</v>
      </c>
      <c r="C99" s="19" t="s">
        <v>82</v>
      </c>
      <c r="D99" s="351"/>
      <c r="E99" s="145"/>
      <c r="F99" s="145"/>
      <c r="G99" s="145"/>
      <c r="H99" s="145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50">
        <v>17</v>
      </c>
      <c r="B100" s="48">
        <v>61290</v>
      </c>
      <c r="C100" s="19" t="s">
        <v>83</v>
      </c>
      <c r="D100" s="351">
        <v>5</v>
      </c>
      <c r="E100" s="145"/>
      <c r="F100" s="145"/>
      <c r="G100" s="145">
        <v>80</v>
      </c>
      <c r="H100" s="145">
        <v>20</v>
      </c>
      <c r="I100" s="43">
        <f t="shared" si="94"/>
        <v>4.2</v>
      </c>
      <c r="J100" s="21"/>
      <c r="K100" s="98">
        <f t="shared" si="93"/>
        <v>5</v>
      </c>
      <c r="L100" s="99">
        <f t="shared" si="97"/>
        <v>5</v>
      </c>
      <c r="M100" s="100">
        <f t="shared" si="88"/>
        <v>100</v>
      </c>
      <c r="N100" s="99">
        <f t="shared" si="99"/>
        <v>0</v>
      </c>
      <c r="O100" s="101">
        <f t="shared" si="89"/>
        <v>0</v>
      </c>
    </row>
    <row r="101" spans="1:15" s="1" customFormat="1" ht="15" customHeight="1" x14ac:dyDescent="0.25">
      <c r="A101" s="250">
        <v>18</v>
      </c>
      <c r="B101" s="48">
        <v>61340</v>
      </c>
      <c r="C101" s="19" t="s">
        <v>84</v>
      </c>
      <c r="D101" s="351">
        <v>4</v>
      </c>
      <c r="E101" s="145">
        <v>25</v>
      </c>
      <c r="F101" s="145">
        <v>25</v>
      </c>
      <c r="G101" s="145">
        <v>25</v>
      </c>
      <c r="H101" s="145">
        <v>25</v>
      </c>
      <c r="I101" s="43">
        <f t="shared" si="94"/>
        <v>3.5</v>
      </c>
      <c r="J101" s="21"/>
      <c r="K101" s="98">
        <f t="shared" si="93"/>
        <v>4</v>
      </c>
      <c r="L101" s="99">
        <f t="shared" si="97"/>
        <v>2</v>
      </c>
      <c r="M101" s="100">
        <f t="shared" si="88"/>
        <v>50</v>
      </c>
      <c r="N101" s="112">
        <f t="shared" si="99"/>
        <v>1</v>
      </c>
      <c r="O101" s="101">
        <f t="shared" si="89"/>
        <v>25</v>
      </c>
    </row>
    <row r="102" spans="1:15" s="1" customFormat="1" ht="15" customHeight="1" x14ac:dyDescent="0.25">
      <c r="A102" s="249">
        <v>19</v>
      </c>
      <c r="B102" s="48">
        <v>61390</v>
      </c>
      <c r="C102" s="19" t="s">
        <v>85</v>
      </c>
      <c r="D102" s="351">
        <v>12</v>
      </c>
      <c r="E102" s="145"/>
      <c r="F102" s="145">
        <v>58.33</v>
      </c>
      <c r="G102" s="145">
        <v>33.33</v>
      </c>
      <c r="H102" s="145">
        <v>8.33</v>
      </c>
      <c r="I102" s="43">
        <f t="shared" si="94"/>
        <v>3.4995999999999996</v>
      </c>
      <c r="J102" s="21"/>
      <c r="K102" s="98">
        <f t="shared" si="93"/>
        <v>12</v>
      </c>
      <c r="L102" s="99">
        <f t="shared" si="97"/>
        <v>4.9991999999999992</v>
      </c>
      <c r="M102" s="100">
        <f t="shared" si="88"/>
        <v>41.66</v>
      </c>
      <c r="N102" s="112">
        <f t="shared" si="99"/>
        <v>0</v>
      </c>
      <c r="O102" s="101">
        <f t="shared" si="89"/>
        <v>0</v>
      </c>
    </row>
    <row r="103" spans="1:15" s="1" customFormat="1" ht="15" customHeight="1" x14ac:dyDescent="0.25">
      <c r="A103" s="249">
        <v>20</v>
      </c>
      <c r="B103" s="48">
        <v>61410</v>
      </c>
      <c r="C103" s="19" t="s">
        <v>86</v>
      </c>
      <c r="D103" s="351">
        <v>11</v>
      </c>
      <c r="E103" s="201"/>
      <c r="F103" s="201">
        <v>9.09</v>
      </c>
      <c r="G103" s="201">
        <v>45.45</v>
      </c>
      <c r="H103" s="145">
        <v>45.45</v>
      </c>
      <c r="I103" s="43">
        <f t="shared" si="94"/>
        <v>4.3632000000000009</v>
      </c>
      <c r="J103" s="21"/>
      <c r="K103" s="98">
        <f t="shared" si="93"/>
        <v>11</v>
      </c>
      <c r="L103" s="99">
        <f t="shared" si="97"/>
        <v>9.9990000000000006</v>
      </c>
      <c r="M103" s="100">
        <f t="shared" si="88"/>
        <v>90.9</v>
      </c>
      <c r="N103" s="99">
        <f t="shared" si="99"/>
        <v>0</v>
      </c>
      <c r="O103" s="101">
        <f t="shared" si="89"/>
        <v>0</v>
      </c>
    </row>
    <row r="104" spans="1:15" s="1" customFormat="1" ht="15" customHeight="1" x14ac:dyDescent="0.25">
      <c r="A104" s="250">
        <v>21</v>
      </c>
      <c r="B104" s="48">
        <v>61430</v>
      </c>
      <c r="C104" s="19" t="s">
        <v>114</v>
      </c>
      <c r="D104" s="351">
        <v>33</v>
      </c>
      <c r="E104" s="145"/>
      <c r="F104" s="145">
        <v>39.39</v>
      </c>
      <c r="G104" s="145">
        <v>48.48</v>
      </c>
      <c r="H104" s="145">
        <v>12.12</v>
      </c>
      <c r="I104" s="43">
        <f t="shared" si="94"/>
        <v>3.7268999999999992</v>
      </c>
      <c r="J104" s="21"/>
      <c r="K104" s="98">
        <f t="shared" si="93"/>
        <v>33</v>
      </c>
      <c r="L104" s="99">
        <f t="shared" si="97"/>
        <v>19.997999999999998</v>
      </c>
      <c r="M104" s="100">
        <f t="shared" si="88"/>
        <v>60.599999999999994</v>
      </c>
      <c r="N104" s="99">
        <f t="shared" si="99"/>
        <v>0</v>
      </c>
      <c r="O104" s="101">
        <f t="shared" si="89"/>
        <v>0</v>
      </c>
    </row>
    <row r="105" spans="1:15" s="1" customFormat="1" ht="15" customHeight="1" x14ac:dyDescent="0.25">
      <c r="A105" s="250">
        <v>22</v>
      </c>
      <c r="B105" s="48">
        <v>61440</v>
      </c>
      <c r="C105" s="19" t="s">
        <v>87</v>
      </c>
      <c r="D105" s="351">
        <v>10</v>
      </c>
      <c r="E105" s="201"/>
      <c r="F105" s="201">
        <v>20</v>
      </c>
      <c r="G105" s="201">
        <v>60</v>
      </c>
      <c r="H105" s="201">
        <v>20</v>
      </c>
      <c r="I105" s="43">
        <f t="shared" si="94"/>
        <v>4</v>
      </c>
      <c r="J105" s="21"/>
      <c r="K105" s="98">
        <f t="shared" si="93"/>
        <v>10</v>
      </c>
      <c r="L105" s="99">
        <f t="shared" si="97"/>
        <v>8</v>
      </c>
      <c r="M105" s="100">
        <f t="shared" si="88"/>
        <v>80</v>
      </c>
      <c r="N105" s="99">
        <f t="shared" si="99"/>
        <v>0</v>
      </c>
      <c r="O105" s="101">
        <f t="shared" si="89"/>
        <v>0</v>
      </c>
    </row>
    <row r="106" spans="1:15" s="1" customFormat="1" ht="15" customHeight="1" x14ac:dyDescent="0.25">
      <c r="A106" s="250">
        <v>23</v>
      </c>
      <c r="B106" s="48">
        <v>61450</v>
      </c>
      <c r="C106" s="19" t="s">
        <v>115</v>
      </c>
      <c r="D106" s="351">
        <v>18</v>
      </c>
      <c r="E106" s="145"/>
      <c r="F106" s="145">
        <v>5.56</v>
      </c>
      <c r="G106" s="145">
        <v>55.56</v>
      </c>
      <c r="H106" s="145">
        <v>38.89</v>
      </c>
      <c r="I106" s="43">
        <f t="shared" si="94"/>
        <v>4.3337000000000003</v>
      </c>
      <c r="J106" s="21"/>
      <c r="K106" s="98">
        <f t="shared" si="93"/>
        <v>18</v>
      </c>
      <c r="L106" s="99">
        <f t="shared" si="97"/>
        <v>17.001000000000001</v>
      </c>
      <c r="M106" s="100">
        <f t="shared" si="88"/>
        <v>94.45</v>
      </c>
      <c r="N106" s="99">
        <f t="shared" si="99"/>
        <v>0</v>
      </c>
      <c r="O106" s="101">
        <f t="shared" si="89"/>
        <v>0</v>
      </c>
    </row>
    <row r="107" spans="1:15" s="1" customFormat="1" ht="15" customHeight="1" x14ac:dyDescent="0.25">
      <c r="A107" s="250">
        <v>24</v>
      </c>
      <c r="B107" s="48">
        <v>61470</v>
      </c>
      <c r="C107" s="19" t="s">
        <v>88</v>
      </c>
      <c r="D107" s="351">
        <v>14</v>
      </c>
      <c r="E107" s="145"/>
      <c r="F107" s="145">
        <v>21.43</v>
      </c>
      <c r="G107" s="145">
        <v>35.71</v>
      </c>
      <c r="H107" s="145">
        <v>42.86</v>
      </c>
      <c r="I107" s="43">
        <f t="shared" si="94"/>
        <v>4.2142999999999997</v>
      </c>
      <c r="J107" s="21"/>
      <c r="K107" s="98">
        <f t="shared" si="93"/>
        <v>14</v>
      </c>
      <c r="L107" s="99">
        <f t="shared" si="97"/>
        <v>10.9998</v>
      </c>
      <c r="M107" s="100">
        <f t="shared" si="88"/>
        <v>78.569999999999993</v>
      </c>
      <c r="N107" s="99">
        <f t="shared" si="99"/>
        <v>0</v>
      </c>
      <c r="O107" s="101">
        <f t="shared" si="89"/>
        <v>0</v>
      </c>
    </row>
    <row r="108" spans="1:15" s="1" customFormat="1" ht="15" customHeight="1" x14ac:dyDescent="0.25">
      <c r="A108" s="250">
        <v>25</v>
      </c>
      <c r="B108" s="48">
        <v>61490</v>
      </c>
      <c r="C108" s="19" t="s">
        <v>116</v>
      </c>
      <c r="D108" s="351">
        <v>35</v>
      </c>
      <c r="E108" s="145"/>
      <c r="F108" s="145">
        <v>28.57</v>
      </c>
      <c r="G108" s="145">
        <v>40</v>
      </c>
      <c r="H108" s="145">
        <v>31.43</v>
      </c>
      <c r="I108" s="43">
        <f t="shared" si="94"/>
        <v>4.0286</v>
      </c>
      <c r="J108" s="21"/>
      <c r="K108" s="98">
        <f t="shared" si="93"/>
        <v>35</v>
      </c>
      <c r="L108" s="99">
        <f t="shared" si="97"/>
        <v>25.000500000000002</v>
      </c>
      <c r="M108" s="100">
        <f t="shared" si="88"/>
        <v>71.430000000000007</v>
      </c>
      <c r="N108" s="99">
        <f t="shared" si="99"/>
        <v>0</v>
      </c>
      <c r="O108" s="101">
        <f t="shared" si="89"/>
        <v>0</v>
      </c>
    </row>
    <row r="109" spans="1:15" s="1" customFormat="1" ht="15" customHeight="1" x14ac:dyDescent="0.25">
      <c r="A109" s="250">
        <v>26</v>
      </c>
      <c r="B109" s="48">
        <v>61500</v>
      </c>
      <c r="C109" s="19" t="s">
        <v>117</v>
      </c>
      <c r="D109" s="351">
        <v>34</v>
      </c>
      <c r="E109" s="201"/>
      <c r="F109" s="201">
        <v>23.53</v>
      </c>
      <c r="G109" s="201">
        <v>38.24</v>
      </c>
      <c r="H109" s="270">
        <v>38.24</v>
      </c>
      <c r="I109" s="43">
        <f t="shared" si="94"/>
        <v>4.1475</v>
      </c>
      <c r="J109" s="21"/>
      <c r="K109" s="98">
        <f t="shared" si="93"/>
        <v>34</v>
      </c>
      <c r="L109" s="99">
        <f t="shared" si="97"/>
        <v>26.003200000000003</v>
      </c>
      <c r="M109" s="100">
        <f t="shared" si="88"/>
        <v>76.48</v>
      </c>
      <c r="N109" s="99">
        <f t="shared" si="99"/>
        <v>0</v>
      </c>
      <c r="O109" s="101">
        <f t="shared" si="89"/>
        <v>0</v>
      </c>
    </row>
    <row r="110" spans="1:15" s="1" customFormat="1" ht="15" customHeight="1" x14ac:dyDescent="0.25">
      <c r="A110" s="250">
        <v>27</v>
      </c>
      <c r="B110" s="48">
        <v>61510</v>
      </c>
      <c r="C110" s="19" t="s">
        <v>89</v>
      </c>
      <c r="D110" s="351">
        <v>37</v>
      </c>
      <c r="E110" s="201"/>
      <c r="F110" s="201">
        <v>29.73</v>
      </c>
      <c r="G110" s="201">
        <v>37.840000000000003</v>
      </c>
      <c r="H110" s="201">
        <v>32.43</v>
      </c>
      <c r="I110" s="43">
        <f t="shared" si="94"/>
        <v>4.0270000000000001</v>
      </c>
      <c r="J110" s="21"/>
      <c r="K110" s="98">
        <f t="shared" si="93"/>
        <v>37</v>
      </c>
      <c r="L110" s="99">
        <f t="shared" si="97"/>
        <v>25.999900000000004</v>
      </c>
      <c r="M110" s="100">
        <f t="shared" si="88"/>
        <v>70.27000000000001</v>
      </c>
      <c r="N110" s="99">
        <f t="shared" si="99"/>
        <v>0</v>
      </c>
      <c r="O110" s="101">
        <f t="shared" si="89"/>
        <v>0</v>
      </c>
    </row>
    <row r="111" spans="1:15" s="1" customFormat="1" ht="15" customHeight="1" x14ac:dyDescent="0.25">
      <c r="A111" s="250">
        <v>28</v>
      </c>
      <c r="B111" s="48">
        <v>61520</v>
      </c>
      <c r="C111" s="19" t="s">
        <v>118</v>
      </c>
      <c r="D111" s="345">
        <v>21</v>
      </c>
      <c r="E111" s="201"/>
      <c r="F111" s="201">
        <v>38.1</v>
      </c>
      <c r="G111" s="201">
        <v>42.86</v>
      </c>
      <c r="H111" s="270">
        <v>19.05</v>
      </c>
      <c r="I111" s="65">
        <f t="shared" si="94"/>
        <v>3.8099000000000003</v>
      </c>
      <c r="J111" s="21"/>
      <c r="K111" s="98">
        <f t="shared" si="93"/>
        <v>21</v>
      </c>
      <c r="L111" s="99">
        <f t="shared" si="97"/>
        <v>13.001099999999999</v>
      </c>
      <c r="M111" s="100">
        <f t="shared" si="88"/>
        <v>61.91</v>
      </c>
      <c r="N111" s="99">
        <f t="shared" si="99"/>
        <v>0</v>
      </c>
      <c r="O111" s="101">
        <f t="shared" si="89"/>
        <v>0</v>
      </c>
    </row>
    <row r="112" spans="1:15" s="1" customFormat="1" ht="15" customHeight="1" x14ac:dyDescent="0.25">
      <c r="A112" s="249">
        <v>29</v>
      </c>
      <c r="B112" s="50">
        <v>61540</v>
      </c>
      <c r="C112" s="22" t="s">
        <v>119</v>
      </c>
      <c r="D112" s="350">
        <v>3</v>
      </c>
      <c r="E112" s="201"/>
      <c r="F112" s="201"/>
      <c r="G112" s="201">
        <v>66.67</v>
      </c>
      <c r="H112" s="271">
        <v>33.33</v>
      </c>
      <c r="I112" s="43">
        <f t="shared" si="94"/>
        <v>4.3332999999999995</v>
      </c>
      <c r="J112" s="21"/>
      <c r="K112" s="98">
        <f t="shared" si="93"/>
        <v>3</v>
      </c>
      <c r="L112" s="99">
        <f t="shared" si="97"/>
        <v>3</v>
      </c>
      <c r="M112" s="100">
        <f t="shared" si="88"/>
        <v>100</v>
      </c>
      <c r="N112" s="99">
        <f t="shared" si="99"/>
        <v>0</v>
      </c>
      <c r="O112" s="101">
        <f t="shared" si="89"/>
        <v>0</v>
      </c>
    </row>
    <row r="113" spans="1:15" s="1" customFormat="1" ht="15" customHeight="1" x14ac:dyDescent="0.25">
      <c r="A113" s="251">
        <v>30</v>
      </c>
      <c r="B113" s="50">
        <v>61560</v>
      </c>
      <c r="C113" s="22" t="s">
        <v>121</v>
      </c>
      <c r="D113" s="138"/>
      <c r="E113" s="139"/>
      <c r="F113" s="139"/>
      <c r="G113" s="139"/>
      <c r="H113" s="140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0"/>
      <c r="E114" s="201"/>
      <c r="F114" s="201"/>
      <c r="G114" s="201"/>
      <c r="H114" s="270"/>
      <c r="I114" s="46"/>
      <c r="J114" s="21"/>
      <c r="K114" s="98"/>
      <c r="L114" s="99"/>
      <c r="M114" s="100"/>
      <c r="N114" s="112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117</v>
      </c>
      <c r="E115" s="38">
        <v>0.33750000000000002</v>
      </c>
      <c r="F115" s="38">
        <v>22.453749999999999</v>
      </c>
      <c r="G115" s="38">
        <v>52.443749999999994</v>
      </c>
      <c r="H115" s="38">
        <v>24.765000000000001</v>
      </c>
      <c r="I115" s="39">
        <f>AVERAGE(I116:I124)</f>
        <v>4.0163625000000005</v>
      </c>
      <c r="J115" s="21"/>
      <c r="K115" s="419">
        <f t="shared" si="93"/>
        <v>117</v>
      </c>
      <c r="L115" s="420">
        <f>SUM(L116:L124)</f>
        <v>93.001599999999996</v>
      </c>
      <c r="M115" s="427">
        <f t="shared" si="88"/>
        <v>77.208749999999995</v>
      </c>
      <c r="N115" s="420">
        <f>SUM(N116:N124)</f>
        <v>0.99900000000000011</v>
      </c>
      <c r="O115" s="426">
        <f t="shared" si="89"/>
        <v>0.33750000000000002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68">
        <v>17</v>
      </c>
      <c r="E116" s="150"/>
      <c r="F116" s="150">
        <v>5.88</v>
      </c>
      <c r="G116" s="150">
        <v>47.06</v>
      </c>
      <c r="H116" s="150">
        <v>47.06</v>
      </c>
      <c r="I116" s="42">
        <f t="shared" si="94"/>
        <v>4.4118000000000004</v>
      </c>
      <c r="J116" s="21"/>
      <c r="K116" s="94">
        <f t="shared" si="93"/>
        <v>17</v>
      </c>
      <c r="L116" s="95">
        <f t="shared" ref="L116:L117" si="100">M116*K116/100</f>
        <v>16.000399999999999</v>
      </c>
      <c r="M116" s="96">
        <f t="shared" si="88"/>
        <v>94.12</v>
      </c>
      <c r="N116" s="95">
        <f t="shared" ref="N116:N117" si="101">O116*K116/100</f>
        <v>0</v>
      </c>
      <c r="O116" s="97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51">
        <v>20</v>
      </c>
      <c r="E117" s="145"/>
      <c r="F117" s="145">
        <v>25</v>
      </c>
      <c r="G117" s="145">
        <v>55</v>
      </c>
      <c r="H117" s="145">
        <v>20</v>
      </c>
      <c r="I117" s="43">
        <f t="shared" si="94"/>
        <v>3.95</v>
      </c>
      <c r="J117" s="21"/>
      <c r="K117" s="98">
        <f t="shared" si="93"/>
        <v>20</v>
      </c>
      <c r="L117" s="99">
        <f t="shared" si="100"/>
        <v>15</v>
      </c>
      <c r="M117" s="100">
        <f t="shared" si="88"/>
        <v>75</v>
      </c>
      <c r="N117" s="99">
        <f t="shared" si="101"/>
        <v>0</v>
      </c>
      <c r="O117" s="101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51">
        <v>14</v>
      </c>
      <c r="E118" s="201"/>
      <c r="F118" s="201">
        <v>28.57</v>
      </c>
      <c r="G118" s="201">
        <v>28.57</v>
      </c>
      <c r="H118" s="201">
        <v>42.86</v>
      </c>
      <c r="I118" s="43">
        <f t="shared" si="94"/>
        <v>4.1429</v>
      </c>
      <c r="J118" s="21"/>
      <c r="K118" s="98">
        <f t="shared" si="93"/>
        <v>14</v>
      </c>
      <c r="L118" s="99">
        <f t="shared" si="97"/>
        <v>10.000200000000001</v>
      </c>
      <c r="M118" s="100">
        <f t="shared" si="88"/>
        <v>71.430000000000007</v>
      </c>
      <c r="N118" s="99">
        <f t="shared" ref="N118:N123" si="102">O118*K118/100</f>
        <v>0</v>
      </c>
      <c r="O118" s="101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51">
        <v>5</v>
      </c>
      <c r="E119" s="145"/>
      <c r="F119" s="145">
        <v>40</v>
      </c>
      <c r="G119" s="145">
        <v>60</v>
      </c>
      <c r="H119" s="145"/>
      <c r="I119" s="43">
        <f t="shared" si="94"/>
        <v>3.6</v>
      </c>
      <c r="J119" s="21"/>
      <c r="K119" s="98">
        <f t="shared" si="93"/>
        <v>5</v>
      </c>
      <c r="L119" s="99">
        <f t="shared" si="97"/>
        <v>3</v>
      </c>
      <c r="M119" s="100">
        <f t="shared" si="88"/>
        <v>60</v>
      </c>
      <c r="N119" s="99">
        <f t="shared" si="102"/>
        <v>0</v>
      </c>
      <c r="O119" s="101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51">
        <v>13</v>
      </c>
      <c r="E120" s="145"/>
      <c r="F120" s="145">
        <v>7.69</v>
      </c>
      <c r="G120" s="145">
        <v>61.54</v>
      </c>
      <c r="H120" s="145">
        <v>30.77</v>
      </c>
      <c r="I120" s="43">
        <f t="shared" si="94"/>
        <v>4.2308000000000003</v>
      </c>
      <c r="J120" s="21"/>
      <c r="K120" s="98">
        <f t="shared" si="93"/>
        <v>13</v>
      </c>
      <c r="L120" s="99">
        <f t="shared" si="97"/>
        <v>12.000299999999999</v>
      </c>
      <c r="M120" s="100">
        <f t="shared" si="88"/>
        <v>92.31</v>
      </c>
      <c r="N120" s="99">
        <f t="shared" si="102"/>
        <v>0</v>
      </c>
      <c r="O120" s="101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51">
        <v>4</v>
      </c>
      <c r="E121" s="201"/>
      <c r="F121" s="201">
        <v>25</v>
      </c>
      <c r="G121" s="201">
        <v>50</v>
      </c>
      <c r="H121" s="270">
        <v>25</v>
      </c>
      <c r="I121" s="43">
        <f t="shared" si="94"/>
        <v>4</v>
      </c>
      <c r="J121" s="21"/>
      <c r="K121" s="98">
        <f t="shared" si="93"/>
        <v>4</v>
      </c>
      <c r="L121" s="99">
        <f t="shared" si="97"/>
        <v>3</v>
      </c>
      <c r="M121" s="100">
        <f t="shared" si="88"/>
        <v>75</v>
      </c>
      <c r="N121" s="99">
        <f t="shared" si="102"/>
        <v>0</v>
      </c>
      <c r="O121" s="101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51">
        <v>7</v>
      </c>
      <c r="E122" s="201"/>
      <c r="F122" s="201">
        <v>28.57</v>
      </c>
      <c r="G122" s="201">
        <v>71.430000000000007</v>
      </c>
      <c r="H122" s="270"/>
      <c r="I122" s="43">
        <f t="shared" si="94"/>
        <v>3.7143000000000006</v>
      </c>
      <c r="J122" s="21"/>
      <c r="K122" s="98">
        <f t="shared" si="93"/>
        <v>7</v>
      </c>
      <c r="L122" s="99">
        <f t="shared" si="97"/>
        <v>5.0001000000000007</v>
      </c>
      <c r="M122" s="100">
        <f t="shared" si="88"/>
        <v>71.430000000000007</v>
      </c>
      <c r="N122" s="99">
        <f t="shared" si="102"/>
        <v>0</v>
      </c>
      <c r="O122" s="106">
        <f t="shared" si="89"/>
        <v>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51">
        <v>37</v>
      </c>
      <c r="E123" s="199">
        <v>2.7</v>
      </c>
      <c r="F123" s="199">
        <v>18.920000000000002</v>
      </c>
      <c r="G123" s="199">
        <v>45.95</v>
      </c>
      <c r="H123" s="270">
        <v>32.43</v>
      </c>
      <c r="I123" s="46">
        <f t="shared" si="94"/>
        <v>4.0811000000000002</v>
      </c>
      <c r="J123" s="21"/>
      <c r="K123" s="98">
        <f t="shared" si="93"/>
        <v>37</v>
      </c>
      <c r="L123" s="99">
        <f t="shared" si="97"/>
        <v>29.000599999999999</v>
      </c>
      <c r="M123" s="100">
        <f t="shared" si="88"/>
        <v>78.38</v>
      </c>
      <c r="N123" s="99">
        <f t="shared" si="102"/>
        <v>0.99900000000000011</v>
      </c>
      <c r="O123" s="101">
        <f t="shared" si="89"/>
        <v>2.7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44"/>
      <c r="E124" s="197"/>
      <c r="F124" s="197"/>
      <c r="G124" s="197"/>
      <c r="H124" s="197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57">
        <f>AVERAGE(I7,I9:I16,I18:I29,I31:I47,I49:I67,I69:I82,I84:I114,I116:I124)</f>
        <v>4.0585495145631052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27" priority="1" operator="equal">
      <formula>4.5</formula>
    </cfRule>
    <cfRule type="cellIs" dxfId="126" priority="635" stopIfTrue="1" operator="equal">
      <formula>$I$125</formula>
    </cfRule>
    <cfRule type="containsBlanks" dxfId="125" priority="636" stopIfTrue="1">
      <formula>LEN(TRIM(I6))=0</formula>
    </cfRule>
    <cfRule type="cellIs" dxfId="124" priority="637" stopIfTrue="1" operator="lessThan">
      <formula>3.499</formula>
    </cfRule>
    <cfRule type="cellIs" dxfId="123" priority="638" stopIfTrue="1" operator="between">
      <formula>$I$125</formula>
      <formula>3.499</formula>
    </cfRule>
    <cfRule type="cellIs" dxfId="122" priority="639" stopIfTrue="1" operator="between">
      <formula>4.5</formula>
      <formula>$I$125</formula>
    </cfRule>
    <cfRule type="cellIs" dxfId="121" priority="640" stopIfTrue="1" operator="between">
      <formula>4.5</formula>
      <formula>5</formula>
    </cfRule>
  </conditionalFormatting>
  <conditionalFormatting sqref="N7:O124">
    <cfRule type="containsBlanks" dxfId="120" priority="6">
      <formula>LEN(TRIM(N7))=0</formula>
    </cfRule>
    <cfRule type="cellIs" dxfId="119" priority="9" operator="equal">
      <formula>0</formula>
    </cfRule>
    <cfRule type="cellIs" dxfId="118" priority="11" operator="between">
      <formula>0.1</formula>
      <formula>10</formula>
    </cfRule>
    <cfRule type="cellIs" dxfId="117" priority="12" operator="greaterThanOrEqual">
      <formula>10</formula>
    </cfRule>
  </conditionalFormatting>
  <conditionalFormatting sqref="M7:M124">
    <cfRule type="containsBlanks" dxfId="116" priority="647">
      <formula>LEN(TRIM(M7))=0</formula>
    </cfRule>
    <cfRule type="cellIs" dxfId="115" priority="649" operator="lessThan">
      <formula>50</formula>
    </cfRule>
    <cfRule type="cellIs" dxfId="114" priority="650" operator="between">
      <formula>$M$6</formula>
      <formula>50</formula>
    </cfRule>
    <cfRule type="cellIs" dxfId="113" priority="651" operator="between">
      <formula>90</formula>
      <formula>$M$6</formula>
    </cfRule>
    <cfRule type="cellIs" dxfId="112" priority="652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436" t="s">
        <v>139</v>
      </c>
      <c r="D2" s="436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298"/>
      <c r="L3" s="17" t="s">
        <v>133</v>
      </c>
    </row>
    <row r="4" spans="1:16" ht="18" customHeight="1" thickBot="1" x14ac:dyDescent="0.3">
      <c r="A4" s="439" t="s">
        <v>0</v>
      </c>
      <c r="B4" s="441" t="s">
        <v>1</v>
      </c>
      <c r="C4" s="441" t="s">
        <v>2</v>
      </c>
      <c r="D4" s="449" t="s">
        <v>3</v>
      </c>
      <c r="E4" s="451" t="s">
        <v>131</v>
      </c>
      <c r="F4" s="452"/>
      <c r="G4" s="452"/>
      <c r="H4" s="453"/>
      <c r="I4" s="446" t="s">
        <v>99</v>
      </c>
      <c r="J4" s="4"/>
      <c r="K4" s="18"/>
      <c r="L4" s="17" t="s">
        <v>135</v>
      </c>
    </row>
    <row r="5" spans="1:16" ht="30" customHeight="1" thickBot="1" x14ac:dyDescent="0.3">
      <c r="A5" s="440"/>
      <c r="B5" s="442"/>
      <c r="C5" s="442"/>
      <c r="D5" s="450"/>
      <c r="E5" s="3">
        <v>2</v>
      </c>
      <c r="F5" s="3">
        <v>3</v>
      </c>
      <c r="G5" s="3">
        <v>4</v>
      </c>
      <c r="H5" s="3">
        <v>5</v>
      </c>
      <c r="I5" s="447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2215</v>
      </c>
      <c r="E6" s="154">
        <v>7.5615789473684218</v>
      </c>
      <c r="F6" s="154">
        <v>31.513684210526311</v>
      </c>
      <c r="G6" s="154">
        <v>40.160263157894747</v>
      </c>
      <c r="H6" s="154">
        <v>20.764210526315793</v>
      </c>
      <c r="I6" s="114">
        <v>3.8</v>
      </c>
      <c r="J6" s="21"/>
      <c r="K6" s="411">
        <f>D6</f>
        <v>2215</v>
      </c>
      <c r="L6" s="412">
        <f>L7+L8+L17+L30+L48+L68+L83+L115</f>
        <v>1404.0311999999999</v>
      </c>
      <c r="M6" s="299">
        <f t="shared" ref="M6:M68" si="0">G6+H6</f>
        <v>60.92447368421054</v>
      </c>
      <c r="N6" s="412">
        <f>N7+N8+N17+N30+N48+N68+N83+N115</f>
        <v>163.95359999999999</v>
      </c>
      <c r="O6" s="418">
        <f t="shared" ref="O6:O68" si="1">E6</f>
        <v>7.5615789473684218</v>
      </c>
      <c r="P6" s="58"/>
    </row>
    <row r="7" spans="1:16" ht="15" customHeight="1" thickBot="1" x14ac:dyDescent="0.3">
      <c r="A7" s="155">
        <v>1</v>
      </c>
      <c r="B7" s="153">
        <v>50050</v>
      </c>
      <c r="C7" s="158" t="s">
        <v>55</v>
      </c>
      <c r="D7" s="136"/>
      <c r="E7" s="137"/>
      <c r="F7" s="137"/>
      <c r="G7" s="137"/>
      <c r="H7" s="137"/>
      <c r="I7" s="152"/>
      <c r="J7" s="64"/>
      <c r="K7" s="90"/>
      <c r="L7" s="91"/>
      <c r="M7" s="92"/>
      <c r="N7" s="91"/>
      <c r="O7" s="93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305</v>
      </c>
      <c r="E8" s="81">
        <v>8.854000000000001</v>
      </c>
      <c r="F8" s="81">
        <v>42.266000000000005</v>
      </c>
      <c r="G8" s="81">
        <v>34.607999999999997</v>
      </c>
      <c r="H8" s="81">
        <v>14.272</v>
      </c>
      <c r="I8" s="41">
        <f>AVERAGE(I9:I16)</f>
        <v>3.54298</v>
      </c>
      <c r="J8" s="21"/>
      <c r="K8" s="419">
        <f t="shared" ref="K8:K68" si="2">D8</f>
        <v>305</v>
      </c>
      <c r="L8" s="420">
        <f>SUM(L9:L16)</f>
        <v>161.00730000000004</v>
      </c>
      <c r="M8" s="427">
        <f t="shared" si="0"/>
        <v>48.879999999999995</v>
      </c>
      <c r="N8" s="420">
        <f>SUM(N9:N16)</f>
        <v>31.993900000000007</v>
      </c>
      <c r="O8" s="426">
        <f t="shared" si="1"/>
        <v>8.854000000000001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5"/>
      <c r="E9" s="116"/>
      <c r="F9" s="116"/>
      <c r="G9" s="116"/>
      <c r="H9" s="116"/>
      <c r="I9" s="43"/>
      <c r="J9" s="21"/>
      <c r="K9" s="98"/>
      <c r="L9" s="99"/>
      <c r="M9" s="100"/>
      <c r="N9" s="99"/>
      <c r="O9" s="101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44">
        <v>129</v>
      </c>
      <c r="E10" s="145">
        <v>12.4</v>
      </c>
      <c r="F10" s="145">
        <v>30.23</v>
      </c>
      <c r="G10" s="145">
        <v>45.74</v>
      </c>
      <c r="H10" s="145">
        <v>11.63</v>
      </c>
      <c r="I10" s="43">
        <f t="shared" ref="I10:I73" si="3">(E10*2+F10*3+G10*4+H10*5)/100</f>
        <v>3.5660000000000003</v>
      </c>
      <c r="J10" s="21"/>
      <c r="K10" s="98">
        <f t="shared" ref="K10" si="4">D10</f>
        <v>129</v>
      </c>
      <c r="L10" s="99">
        <f t="shared" ref="L10" si="5">M10*K10/100</f>
        <v>74.007300000000001</v>
      </c>
      <c r="M10" s="100">
        <f t="shared" ref="M10" si="6">G10+H10</f>
        <v>57.370000000000005</v>
      </c>
      <c r="N10" s="99">
        <f t="shared" ref="N10" si="7">O10*K10/100</f>
        <v>15.996000000000002</v>
      </c>
      <c r="O10" s="101">
        <f t="shared" ref="O10" si="8">E10</f>
        <v>12.4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0">
        <v>73</v>
      </c>
      <c r="E11" s="201">
        <v>12.33</v>
      </c>
      <c r="F11" s="201">
        <v>36.99</v>
      </c>
      <c r="G11" s="201">
        <v>21.91</v>
      </c>
      <c r="H11" s="271">
        <v>28.77</v>
      </c>
      <c r="I11" s="46">
        <f t="shared" si="3"/>
        <v>3.6712000000000002</v>
      </c>
      <c r="J11" s="21"/>
      <c r="K11" s="98">
        <f t="shared" si="2"/>
        <v>73</v>
      </c>
      <c r="L11" s="99">
        <f t="shared" ref="L11:L66" si="9">M11*K11/100</f>
        <v>36.996400000000001</v>
      </c>
      <c r="M11" s="100">
        <f t="shared" si="0"/>
        <v>50.68</v>
      </c>
      <c r="N11" s="99">
        <f t="shared" ref="N11:N66" si="10">O11*K11/100</f>
        <v>9.0008999999999997</v>
      </c>
      <c r="O11" s="101">
        <f t="shared" si="1"/>
        <v>12.33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0">
        <v>19</v>
      </c>
      <c r="E12" s="201">
        <v>5.26</v>
      </c>
      <c r="F12" s="201">
        <v>63.16</v>
      </c>
      <c r="G12" s="201">
        <v>31.58</v>
      </c>
      <c r="H12" s="270"/>
      <c r="I12" s="43">
        <f t="shared" si="3"/>
        <v>3.2631999999999999</v>
      </c>
      <c r="J12" s="21"/>
      <c r="K12" s="98">
        <f t="shared" si="2"/>
        <v>19</v>
      </c>
      <c r="L12" s="99">
        <f t="shared" si="9"/>
        <v>6.0001999999999995</v>
      </c>
      <c r="M12" s="100">
        <f t="shared" si="0"/>
        <v>31.58</v>
      </c>
      <c r="N12" s="99">
        <f t="shared" si="10"/>
        <v>0.99939999999999996</v>
      </c>
      <c r="O12" s="101">
        <f t="shared" si="1"/>
        <v>5.26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59"/>
      <c r="E13" s="160"/>
      <c r="F13" s="160"/>
      <c r="G13" s="160"/>
      <c r="H13" s="160"/>
      <c r="I13" s="43"/>
      <c r="J13" s="21"/>
      <c r="K13" s="98"/>
      <c r="L13" s="99"/>
      <c r="M13" s="100"/>
      <c r="N13" s="99"/>
      <c r="O13" s="101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5"/>
      <c r="E14" s="116"/>
      <c r="F14" s="116"/>
      <c r="G14" s="116"/>
      <c r="H14" s="116"/>
      <c r="I14" s="43"/>
      <c r="J14" s="21"/>
      <c r="K14" s="98"/>
      <c r="L14" s="99"/>
      <c r="M14" s="100"/>
      <c r="N14" s="99"/>
      <c r="O14" s="101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0">
        <v>42</v>
      </c>
      <c r="E15" s="201">
        <v>2.38</v>
      </c>
      <c r="F15" s="201">
        <v>45.24</v>
      </c>
      <c r="G15" s="201">
        <v>35.71</v>
      </c>
      <c r="H15" s="270">
        <v>16.670000000000002</v>
      </c>
      <c r="I15" s="43">
        <f t="shared" si="3"/>
        <v>3.6667000000000001</v>
      </c>
      <c r="J15" s="21"/>
      <c r="K15" s="98">
        <f t="shared" si="2"/>
        <v>42</v>
      </c>
      <c r="L15" s="99">
        <f t="shared" si="9"/>
        <v>21.999600000000001</v>
      </c>
      <c r="M15" s="100">
        <f t="shared" si="0"/>
        <v>52.38</v>
      </c>
      <c r="N15" s="99">
        <f t="shared" si="10"/>
        <v>0.99959999999999993</v>
      </c>
      <c r="O15" s="101">
        <f t="shared" si="1"/>
        <v>2.38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0">
        <v>42</v>
      </c>
      <c r="E16" s="201">
        <v>11.9</v>
      </c>
      <c r="F16" s="201">
        <v>35.71</v>
      </c>
      <c r="G16" s="201">
        <v>38.1</v>
      </c>
      <c r="H16" s="201">
        <v>14.29</v>
      </c>
      <c r="I16" s="45">
        <f t="shared" si="3"/>
        <v>3.5478000000000005</v>
      </c>
      <c r="J16" s="21"/>
      <c r="K16" s="102">
        <f t="shared" si="2"/>
        <v>42</v>
      </c>
      <c r="L16" s="103">
        <f t="shared" si="9"/>
        <v>22.003800000000002</v>
      </c>
      <c r="M16" s="104">
        <f t="shared" si="0"/>
        <v>52.39</v>
      </c>
      <c r="N16" s="103">
        <f t="shared" si="10"/>
        <v>4.9980000000000002</v>
      </c>
      <c r="O16" s="105">
        <f t="shared" si="1"/>
        <v>11.9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106</v>
      </c>
      <c r="E17" s="38">
        <v>7.6174999999999997</v>
      </c>
      <c r="F17" s="38">
        <v>25.125</v>
      </c>
      <c r="G17" s="38">
        <v>44.544999999999995</v>
      </c>
      <c r="H17" s="38">
        <v>22.712500000000002</v>
      </c>
      <c r="I17" s="39">
        <f>AVERAGE(I18:I29)</f>
        <v>3.8235250000000001</v>
      </c>
      <c r="J17" s="21"/>
      <c r="K17" s="419">
        <f t="shared" si="2"/>
        <v>106</v>
      </c>
      <c r="L17" s="420">
        <f>SUM(L18:L29)</f>
        <v>71.998099999999994</v>
      </c>
      <c r="M17" s="427">
        <f t="shared" si="0"/>
        <v>67.257499999999993</v>
      </c>
      <c r="N17" s="420">
        <f>SUM(N18:N29)</f>
        <v>9.0028000000000006</v>
      </c>
      <c r="O17" s="426">
        <f t="shared" si="1"/>
        <v>7.6174999999999997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7"/>
      <c r="E18" s="118"/>
      <c r="F18" s="118"/>
      <c r="G18" s="118"/>
      <c r="H18" s="118"/>
      <c r="I18" s="42"/>
      <c r="J18" s="21"/>
      <c r="K18" s="94"/>
      <c r="L18" s="95"/>
      <c r="M18" s="96"/>
      <c r="N18" s="95"/>
      <c r="O18" s="97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7"/>
      <c r="E19" s="118"/>
      <c r="F19" s="118"/>
      <c r="G19" s="118"/>
      <c r="H19" s="118"/>
      <c r="I19" s="43"/>
      <c r="J19" s="21"/>
      <c r="K19" s="98"/>
      <c r="L19" s="99"/>
      <c r="M19" s="100"/>
      <c r="N19" s="99"/>
      <c r="O19" s="101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7"/>
      <c r="E20" s="118"/>
      <c r="F20" s="118"/>
      <c r="G20" s="118"/>
      <c r="H20" s="118"/>
      <c r="I20" s="43"/>
      <c r="J20" s="21"/>
      <c r="K20" s="98"/>
      <c r="L20" s="99"/>
      <c r="M20" s="100"/>
      <c r="N20" s="99"/>
      <c r="O20" s="101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0">
        <v>22</v>
      </c>
      <c r="E21" s="201">
        <v>4.55</v>
      </c>
      <c r="F21" s="201"/>
      <c r="G21" s="201">
        <v>72.73</v>
      </c>
      <c r="H21" s="201">
        <v>22.73</v>
      </c>
      <c r="I21" s="43">
        <f t="shared" si="3"/>
        <v>4.1367000000000012</v>
      </c>
      <c r="J21" s="21"/>
      <c r="K21" s="98">
        <f t="shared" si="2"/>
        <v>22</v>
      </c>
      <c r="L21" s="99">
        <f t="shared" si="9"/>
        <v>21.001200000000004</v>
      </c>
      <c r="M21" s="343">
        <f t="shared" si="0"/>
        <v>95.460000000000008</v>
      </c>
      <c r="N21" s="99">
        <f t="shared" si="10"/>
        <v>1.0009999999999999</v>
      </c>
      <c r="O21" s="101">
        <f t="shared" si="1"/>
        <v>4.55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0">
        <v>20</v>
      </c>
      <c r="E22" s="201"/>
      <c r="F22" s="201">
        <v>20</v>
      </c>
      <c r="G22" s="201">
        <v>40</v>
      </c>
      <c r="H22" s="201">
        <v>40</v>
      </c>
      <c r="I22" s="43">
        <f t="shared" si="3"/>
        <v>4.2</v>
      </c>
      <c r="J22" s="21"/>
      <c r="K22" s="98">
        <f t="shared" si="2"/>
        <v>20</v>
      </c>
      <c r="L22" s="99">
        <f t="shared" si="9"/>
        <v>16</v>
      </c>
      <c r="M22" s="100">
        <f t="shared" si="0"/>
        <v>80</v>
      </c>
      <c r="N22" s="99">
        <f t="shared" si="10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98">
        <v>43</v>
      </c>
      <c r="E23" s="198">
        <v>11.63</v>
      </c>
      <c r="F23" s="198">
        <v>18.600000000000001</v>
      </c>
      <c r="G23" s="198">
        <v>51.16</v>
      </c>
      <c r="H23" s="161">
        <v>18.600000000000001</v>
      </c>
      <c r="I23" s="43">
        <f t="shared" si="3"/>
        <v>3.7669999999999999</v>
      </c>
      <c r="J23" s="21"/>
      <c r="K23" s="98">
        <f t="shared" si="2"/>
        <v>43</v>
      </c>
      <c r="L23" s="99">
        <f t="shared" si="9"/>
        <v>29.996799999999993</v>
      </c>
      <c r="M23" s="100">
        <f t="shared" si="0"/>
        <v>69.759999999999991</v>
      </c>
      <c r="N23" s="99">
        <f t="shared" si="10"/>
        <v>5.0009000000000006</v>
      </c>
      <c r="O23" s="101">
        <f t="shared" si="1"/>
        <v>11.63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7"/>
      <c r="E24" s="118"/>
      <c r="F24" s="118"/>
      <c r="G24" s="118"/>
      <c r="H24" s="118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0">
        <v>21</v>
      </c>
      <c r="E25" s="201">
        <v>14.29</v>
      </c>
      <c r="F25" s="201">
        <v>61.9</v>
      </c>
      <c r="G25" s="201">
        <v>14.29</v>
      </c>
      <c r="H25" s="145">
        <v>9.52</v>
      </c>
      <c r="I25" s="43">
        <f t="shared" si="3"/>
        <v>3.1903999999999995</v>
      </c>
      <c r="J25" s="21"/>
      <c r="K25" s="98">
        <f t="shared" si="2"/>
        <v>21</v>
      </c>
      <c r="L25" s="99">
        <f t="shared" si="9"/>
        <v>5.0000999999999998</v>
      </c>
      <c r="M25" s="100">
        <f t="shared" si="0"/>
        <v>23.81</v>
      </c>
      <c r="N25" s="112">
        <f t="shared" si="10"/>
        <v>3.0008999999999997</v>
      </c>
      <c r="O25" s="101">
        <f t="shared" si="1"/>
        <v>14.29</v>
      </c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62"/>
      <c r="E26" s="163"/>
      <c r="F26" s="163"/>
      <c r="G26" s="163"/>
      <c r="H26" s="118"/>
      <c r="I26" s="43"/>
      <c r="J26" s="21"/>
      <c r="K26" s="98"/>
      <c r="L26" s="99"/>
      <c r="M26" s="100"/>
      <c r="N26" s="112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7"/>
      <c r="E27" s="118"/>
      <c r="F27" s="118"/>
      <c r="G27" s="118"/>
      <c r="H27" s="118"/>
      <c r="I27" s="43"/>
      <c r="J27" s="21"/>
      <c r="K27" s="98"/>
      <c r="L27" s="99"/>
      <c r="M27" s="100"/>
      <c r="N27" s="112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7"/>
      <c r="E28" s="118"/>
      <c r="F28" s="118"/>
      <c r="G28" s="118"/>
      <c r="H28" s="118"/>
      <c r="I28" s="43"/>
      <c r="J28" s="21"/>
      <c r="K28" s="98"/>
      <c r="L28" s="99"/>
      <c r="M28" s="100"/>
      <c r="N28" s="112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9"/>
      <c r="E29" s="120"/>
      <c r="F29" s="120"/>
      <c r="G29" s="120"/>
      <c r="H29" s="121"/>
      <c r="I29" s="45"/>
      <c r="J29" s="21"/>
      <c r="K29" s="102"/>
      <c r="L29" s="103"/>
      <c r="M29" s="104"/>
      <c r="N29" s="151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303</v>
      </c>
      <c r="E30" s="38">
        <v>4.3574999999999999</v>
      </c>
      <c r="F30" s="38">
        <v>30.924999999999997</v>
      </c>
      <c r="G30" s="38">
        <v>40.712499999999999</v>
      </c>
      <c r="H30" s="38">
        <v>24.004999999999999</v>
      </c>
      <c r="I30" s="39">
        <f>AVERAGE(I31:I47)</f>
        <v>3.8436500000000002</v>
      </c>
      <c r="J30" s="21"/>
      <c r="K30" s="419">
        <f t="shared" si="2"/>
        <v>303</v>
      </c>
      <c r="L30" s="420">
        <f>SUM(L31:L47)</f>
        <v>187.0076</v>
      </c>
      <c r="M30" s="427">
        <f t="shared" si="0"/>
        <v>64.717500000000001</v>
      </c>
      <c r="N30" s="420">
        <f>SUM(N31:N47)</f>
        <v>16.000600000000002</v>
      </c>
      <c r="O30" s="426">
        <f t="shared" si="1"/>
        <v>4.3574999999999999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0">
        <v>109</v>
      </c>
      <c r="E31" s="201">
        <v>8.26</v>
      </c>
      <c r="F31" s="201">
        <v>32.11</v>
      </c>
      <c r="G31" s="201">
        <v>40.369999999999997</v>
      </c>
      <c r="H31" s="201">
        <v>19.27</v>
      </c>
      <c r="I31" s="42">
        <f t="shared" si="3"/>
        <v>3.7067999999999994</v>
      </c>
      <c r="J31" s="7"/>
      <c r="K31" s="94">
        <f t="shared" si="2"/>
        <v>109</v>
      </c>
      <c r="L31" s="95">
        <f t="shared" si="9"/>
        <v>65.007599999999996</v>
      </c>
      <c r="M31" s="96">
        <f t="shared" si="0"/>
        <v>59.64</v>
      </c>
      <c r="N31" s="95">
        <f t="shared" si="10"/>
        <v>9.003400000000001</v>
      </c>
      <c r="O31" s="97">
        <f t="shared" si="1"/>
        <v>8.26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2"/>
      <c r="E32" s="123"/>
      <c r="F32" s="123"/>
      <c r="G32" s="123"/>
      <c r="H32" s="123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65"/>
      <c r="E33" s="166"/>
      <c r="F33" s="166"/>
      <c r="G33" s="166"/>
      <c r="H33" s="166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0">
        <v>42</v>
      </c>
      <c r="E34" s="201"/>
      <c r="F34" s="201">
        <v>7.14</v>
      </c>
      <c r="G34" s="201">
        <v>42.86</v>
      </c>
      <c r="H34" s="272">
        <v>50</v>
      </c>
      <c r="I34" s="43">
        <f t="shared" si="3"/>
        <v>4.4286000000000003</v>
      </c>
      <c r="J34" s="7"/>
      <c r="K34" s="98">
        <f t="shared" si="2"/>
        <v>42</v>
      </c>
      <c r="L34" s="99">
        <f t="shared" si="9"/>
        <v>39.001199999999997</v>
      </c>
      <c r="M34" s="100">
        <f t="shared" si="0"/>
        <v>92.86</v>
      </c>
      <c r="N34" s="99">
        <f t="shared" si="10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00">
        <v>84</v>
      </c>
      <c r="E35" s="201">
        <v>4.76</v>
      </c>
      <c r="F35" s="201">
        <v>28.57</v>
      </c>
      <c r="G35" s="201">
        <v>42.86</v>
      </c>
      <c r="H35" s="270">
        <v>23.81</v>
      </c>
      <c r="I35" s="43">
        <f t="shared" si="3"/>
        <v>3.8572000000000002</v>
      </c>
      <c r="J35" s="7"/>
      <c r="K35" s="98">
        <f t="shared" si="2"/>
        <v>84</v>
      </c>
      <c r="L35" s="99">
        <f t="shared" si="9"/>
        <v>56.002800000000001</v>
      </c>
      <c r="M35" s="100">
        <f t="shared" si="0"/>
        <v>66.67</v>
      </c>
      <c r="N35" s="99">
        <f t="shared" si="10"/>
        <v>3.9983999999999997</v>
      </c>
      <c r="O35" s="101">
        <f t="shared" si="1"/>
        <v>4.76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2"/>
      <c r="E36" s="123"/>
      <c r="F36" s="123"/>
      <c r="G36" s="123"/>
      <c r="H36" s="123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0">
        <v>68</v>
      </c>
      <c r="E37" s="201">
        <v>4.41</v>
      </c>
      <c r="F37" s="201">
        <v>55.88</v>
      </c>
      <c r="G37" s="201">
        <v>36.76</v>
      </c>
      <c r="H37" s="145">
        <v>2.94</v>
      </c>
      <c r="I37" s="43">
        <f t="shared" si="3"/>
        <v>3.3819999999999997</v>
      </c>
      <c r="J37" s="7"/>
      <c r="K37" s="98">
        <f t="shared" si="2"/>
        <v>68</v>
      </c>
      <c r="L37" s="99">
        <f t="shared" si="9"/>
        <v>26.995999999999999</v>
      </c>
      <c r="M37" s="100">
        <f t="shared" si="0"/>
        <v>39.699999999999996</v>
      </c>
      <c r="N37" s="112">
        <f t="shared" si="10"/>
        <v>2.9988000000000001</v>
      </c>
      <c r="O37" s="101">
        <f t="shared" si="1"/>
        <v>4.41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2"/>
      <c r="E38" s="123"/>
      <c r="F38" s="123"/>
      <c r="G38" s="123"/>
      <c r="H38" s="123"/>
      <c r="I38" s="43"/>
      <c r="J38" s="7"/>
      <c r="K38" s="98"/>
      <c r="L38" s="99"/>
      <c r="M38" s="100"/>
      <c r="N38" s="112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2"/>
      <c r="E39" s="123"/>
      <c r="F39" s="123"/>
      <c r="G39" s="123"/>
      <c r="H39" s="123"/>
      <c r="I39" s="43"/>
      <c r="J39" s="7"/>
      <c r="K39" s="98"/>
      <c r="L39" s="99"/>
      <c r="M39" s="100"/>
      <c r="N39" s="112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2"/>
      <c r="E40" s="123"/>
      <c r="F40" s="123"/>
      <c r="G40" s="123"/>
      <c r="H40" s="123"/>
      <c r="I40" s="43"/>
      <c r="J40" s="7"/>
      <c r="K40" s="98"/>
      <c r="L40" s="99"/>
      <c r="M40" s="100"/>
      <c r="N40" s="112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67"/>
      <c r="E41" s="168"/>
      <c r="F41" s="168"/>
      <c r="G41" s="168"/>
      <c r="H41" s="168"/>
      <c r="I41" s="43"/>
      <c r="J41" s="7"/>
      <c r="K41" s="98"/>
      <c r="L41" s="99"/>
      <c r="M41" s="100"/>
      <c r="N41" s="112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2"/>
      <c r="E42" s="123"/>
      <c r="F42" s="123"/>
      <c r="G42" s="123"/>
      <c r="H42" s="123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69"/>
      <c r="E43" s="170"/>
      <c r="F43" s="170"/>
      <c r="G43" s="170"/>
      <c r="H43" s="170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2"/>
      <c r="E44" s="123"/>
      <c r="F44" s="123"/>
      <c r="G44" s="123"/>
      <c r="H44" s="123"/>
      <c r="I44" s="43"/>
      <c r="J44" s="7"/>
      <c r="K44" s="98"/>
      <c r="L44" s="99"/>
      <c r="M44" s="100"/>
      <c r="N44" s="112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2"/>
      <c r="E45" s="123"/>
      <c r="F45" s="123"/>
      <c r="G45" s="123"/>
      <c r="H45" s="123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1"/>
      <c r="E46" s="171"/>
      <c r="F46" s="171"/>
      <c r="G46" s="171"/>
      <c r="H46" s="123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4"/>
      <c r="E47" s="125"/>
      <c r="F47" s="125"/>
      <c r="G47" s="125"/>
      <c r="H47" s="126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223</v>
      </c>
      <c r="E48" s="82">
        <v>4.9174999999999995</v>
      </c>
      <c r="F48" s="82">
        <v>32.494999999999997</v>
      </c>
      <c r="G48" s="82">
        <v>40.47</v>
      </c>
      <c r="H48" s="82">
        <v>22.115000000000002</v>
      </c>
      <c r="I48" s="41">
        <f>AVERAGE(I49:I67)</f>
        <v>3.7977499999999997</v>
      </c>
      <c r="J48" s="21"/>
      <c r="K48" s="419">
        <f t="shared" si="2"/>
        <v>223</v>
      </c>
      <c r="L48" s="420">
        <f>SUM(L49:L67)</f>
        <v>154.99540000000002</v>
      </c>
      <c r="M48" s="427">
        <f t="shared" si="0"/>
        <v>62.585000000000001</v>
      </c>
      <c r="N48" s="420">
        <f>SUM(N49:N67)</f>
        <v>7.9996999999999998</v>
      </c>
      <c r="O48" s="426">
        <f t="shared" si="1"/>
        <v>4.9174999999999995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72"/>
      <c r="E49" s="173"/>
      <c r="F49" s="173"/>
      <c r="G49" s="173"/>
      <c r="H49" s="173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7"/>
      <c r="E50" s="128"/>
      <c r="F50" s="128"/>
      <c r="G50" s="128"/>
      <c r="H50" s="128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7"/>
      <c r="E51" s="128"/>
      <c r="F51" s="128"/>
      <c r="G51" s="128"/>
      <c r="H51" s="128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7"/>
      <c r="E52" s="128"/>
      <c r="F52" s="128"/>
      <c r="G52" s="128"/>
      <c r="H52" s="128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74"/>
      <c r="E53" s="175"/>
      <c r="F53" s="175"/>
      <c r="G53" s="175"/>
      <c r="H53" s="175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74"/>
      <c r="E54" s="175"/>
      <c r="F54" s="175"/>
      <c r="G54" s="175"/>
      <c r="H54" s="175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7"/>
      <c r="E55" s="128"/>
      <c r="F55" s="128"/>
      <c r="G55" s="128"/>
      <c r="H55" s="128"/>
      <c r="I55" s="43"/>
      <c r="J55" s="21"/>
      <c r="K55" s="98"/>
      <c r="L55" s="99"/>
      <c r="M55" s="100"/>
      <c r="N55" s="112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4">
        <v>75</v>
      </c>
      <c r="E56" s="145">
        <v>4</v>
      </c>
      <c r="F56" s="145">
        <v>33.33</v>
      </c>
      <c r="G56" s="145">
        <v>37.33</v>
      </c>
      <c r="H56" s="145">
        <v>25.33</v>
      </c>
      <c r="I56" s="43">
        <f t="shared" si="3"/>
        <v>3.8395999999999999</v>
      </c>
      <c r="J56" s="21"/>
      <c r="K56" s="98">
        <f t="shared" ref="K56" si="11">D56</f>
        <v>75</v>
      </c>
      <c r="L56" s="99">
        <f t="shared" ref="L56" si="12">M56*K56/100</f>
        <v>46.994999999999997</v>
      </c>
      <c r="M56" s="100">
        <f t="shared" ref="M56" si="13">G56+H56</f>
        <v>62.66</v>
      </c>
      <c r="N56" s="99">
        <f t="shared" ref="N56" si="14">O56*K56/100</f>
        <v>3</v>
      </c>
      <c r="O56" s="101">
        <f t="shared" ref="O56" si="15">E56</f>
        <v>4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0">
        <v>40</v>
      </c>
      <c r="E57" s="201">
        <v>5</v>
      </c>
      <c r="F57" s="201">
        <v>17.5</v>
      </c>
      <c r="G57" s="201">
        <v>50</v>
      </c>
      <c r="H57" s="145">
        <v>27.5</v>
      </c>
      <c r="I57" s="43">
        <f t="shared" si="3"/>
        <v>4</v>
      </c>
      <c r="J57" s="21"/>
      <c r="K57" s="98">
        <f t="shared" si="2"/>
        <v>40</v>
      </c>
      <c r="L57" s="99">
        <f t="shared" si="9"/>
        <v>31</v>
      </c>
      <c r="M57" s="100">
        <f t="shared" si="0"/>
        <v>77.5</v>
      </c>
      <c r="N57" s="112">
        <f t="shared" si="10"/>
        <v>2</v>
      </c>
      <c r="O57" s="101">
        <f t="shared" si="1"/>
        <v>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0">
        <v>21</v>
      </c>
      <c r="E58" s="201">
        <v>9.52</v>
      </c>
      <c r="F58" s="201">
        <v>61.91</v>
      </c>
      <c r="G58" s="201">
        <v>28.57</v>
      </c>
      <c r="H58" s="145"/>
      <c r="I58" s="43">
        <f t="shared" si="3"/>
        <v>3.1904999999999997</v>
      </c>
      <c r="J58" s="21"/>
      <c r="K58" s="98">
        <f t="shared" si="2"/>
        <v>21</v>
      </c>
      <c r="L58" s="99">
        <f t="shared" si="9"/>
        <v>5.9997000000000007</v>
      </c>
      <c r="M58" s="100">
        <f t="shared" si="0"/>
        <v>28.57</v>
      </c>
      <c r="N58" s="99">
        <f t="shared" si="10"/>
        <v>1.9991999999999999</v>
      </c>
      <c r="O58" s="101">
        <f t="shared" si="1"/>
        <v>9.52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7"/>
      <c r="E59" s="128"/>
      <c r="F59" s="128"/>
      <c r="G59" s="128"/>
      <c r="H59" s="128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7"/>
      <c r="E60" s="128"/>
      <c r="F60" s="128"/>
      <c r="G60" s="128"/>
      <c r="H60" s="128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7"/>
      <c r="E61" s="128"/>
      <c r="F61" s="128"/>
      <c r="G61" s="128"/>
      <c r="H61" s="128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76"/>
      <c r="E62" s="177"/>
      <c r="F62" s="177"/>
      <c r="G62" s="128"/>
      <c r="H62" s="128"/>
      <c r="I62" s="43"/>
      <c r="J62" s="21"/>
      <c r="K62" s="98"/>
      <c r="L62" s="99"/>
      <c r="M62" s="100"/>
      <c r="N62" s="112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7"/>
      <c r="E63" s="128"/>
      <c r="F63" s="128"/>
      <c r="G63" s="128"/>
      <c r="H63" s="128"/>
      <c r="I63" s="43"/>
      <c r="J63" s="21"/>
      <c r="K63" s="98"/>
      <c r="L63" s="99"/>
      <c r="M63" s="100"/>
      <c r="N63" s="112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79"/>
      <c r="E64" s="180"/>
      <c r="F64" s="180"/>
      <c r="G64" s="178"/>
      <c r="H64" s="178"/>
      <c r="I64" s="43"/>
      <c r="J64" s="21"/>
      <c r="K64" s="98"/>
      <c r="L64" s="99"/>
      <c r="M64" s="100"/>
      <c r="N64" s="112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79"/>
      <c r="E65" s="180"/>
      <c r="F65" s="180"/>
      <c r="G65" s="180"/>
      <c r="H65" s="178"/>
      <c r="I65" s="43"/>
      <c r="J65" s="21"/>
      <c r="K65" s="98"/>
      <c r="L65" s="99"/>
      <c r="M65" s="100"/>
      <c r="N65" s="112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0">
        <v>87</v>
      </c>
      <c r="E66" s="201">
        <v>1.1499999999999999</v>
      </c>
      <c r="F66" s="201">
        <v>17.239999999999998</v>
      </c>
      <c r="G66" s="201">
        <v>45.98</v>
      </c>
      <c r="H66" s="201">
        <v>35.630000000000003</v>
      </c>
      <c r="I66" s="46">
        <f t="shared" si="3"/>
        <v>4.1609000000000007</v>
      </c>
      <c r="J66" s="21"/>
      <c r="K66" s="98">
        <f t="shared" si="2"/>
        <v>87</v>
      </c>
      <c r="L66" s="99">
        <f t="shared" si="9"/>
        <v>71.000699999999995</v>
      </c>
      <c r="M66" s="100">
        <f t="shared" si="0"/>
        <v>81.61</v>
      </c>
      <c r="N66" s="112">
        <f t="shared" si="10"/>
        <v>1.0004999999999999</v>
      </c>
      <c r="O66" s="101">
        <f t="shared" si="1"/>
        <v>1.1499999999999999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79"/>
      <c r="E67" s="180"/>
      <c r="F67" s="180"/>
      <c r="G67" s="180"/>
      <c r="H67" s="180"/>
      <c r="I67" s="43"/>
      <c r="J67" s="21"/>
      <c r="K67" s="102"/>
      <c r="L67" s="103"/>
      <c r="M67" s="104"/>
      <c r="N67" s="151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230</v>
      </c>
      <c r="E68" s="38">
        <v>10.736666666666666</v>
      </c>
      <c r="F68" s="38">
        <v>35.526666666666671</v>
      </c>
      <c r="G68" s="38">
        <v>38.299999999999997</v>
      </c>
      <c r="H68" s="38">
        <v>15.436666666666666</v>
      </c>
      <c r="I68" s="39">
        <f>AVERAGE(I69:I82)</f>
        <v>3.5843666666666674</v>
      </c>
      <c r="J68" s="21"/>
      <c r="K68" s="419">
        <f t="shared" si="2"/>
        <v>230</v>
      </c>
      <c r="L68" s="420">
        <f>SUM(L69:L82)</f>
        <v>119.005</v>
      </c>
      <c r="M68" s="427">
        <f t="shared" si="0"/>
        <v>53.736666666666665</v>
      </c>
      <c r="N68" s="420">
        <f>SUM(N69:N82)</f>
        <v>25.9663</v>
      </c>
      <c r="O68" s="426">
        <f t="shared" si="1"/>
        <v>10.736666666666666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1"/>
      <c r="E69" s="182"/>
      <c r="F69" s="182"/>
      <c r="G69" s="182"/>
      <c r="H69" s="182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00">
        <v>75</v>
      </c>
      <c r="E70" s="201">
        <v>5.33</v>
      </c>
      <c r="F70" s="201">
        <v>36</v>
      </c>
      <c r="G70" s="201">
        <v>34.67</v>
      </c>
      <c r="H70" s="270">
        <v>24</v>
      </c>
      <c r="I70" s="43">
        <f t="shared" si="3"/>
        <v>3.7734000000000005</v>
      </c>
      <c r="J70" s="21"/>
      <c r="K70" s="98">
        <f t="shared" ref="K70:K124" si="16">D70</f>
        <v>75</v>
      </c>
      <c r="L70" s="99">
        <f t="shared" ref="L70:L124" si="17">M70*K70/100</f>
        <v>44.002499999999998</v>
      </c>
      <c r="M70" s="100">
        <f t="shared" ref="M70:M124" si="18">G70+H70</f>
        <v>58.67</v>
      </c>
      <c r="N70" s="99">
        <f t="shared" ref="N70:N76" si="19">O70*K70/100</f>
        <v>3.9975000000000001</v>
      </c>
      <c r="O70" s="101">
        <f t="shared" ref="O70:O124" si="20">E70</f>
        <v>5.33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9"/>
      <c r="E71" s="130"/>
      <c r="F71" s="130"/>
      <c r="G71" s="130"/>
      <c r="H71" s="130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9"/>
      <c r="E72" s="130"/>
      <c r="F72" s="130"/>
      <c r="G72" s="130"/>
      <c r="H72" s="130"/>
      <c r="I72" s="43"/>
      <c r="J72" s="21"/>
      <c r="K72" s="98"/>
      <c r="L72" s="99"/>
      <c r="M72" s="100"/>
      <c r="N72" s="112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0">
        <v>63</v>
      </c>
      <c r="E73" s="201">
        <v>9.52</v>
      </c>
      <c r="F73" s="201">
        <v>23.81</v>
      </c>
      <c r="G73" s="201">
        <v>47.62</v>
      </c>
      <c r="H73" s="145">
        <v>19.05</v>
      </c>
      <c r="I73" s="43">
        <f t="shared" si="3"/>
        <v>3.762</v>
      </c>
      <c r="J73" s="21"/>
      <c r="K73" s="98">
        <f t="shared" si="16"/>
        <v>63</v>
      </c>
      <c r="L73" s="99">
        <f t="shared" si="17"/>
        <v>42.002099999999999</v>
      </c>
      <c r="M73" s="100">
        <f t="shared" si="18"/>
        <v>66.67</v>
      </c>
      <c r="N73" s="99">
        <f t="shared" si="19"/>
        <v>5.9976000000000003</v>
      </c>
      <c r="O73" s="101">
        <f t="shared" si="20"/>
        <v>9.52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9"/>
      <c r="E74" s="130"/>
      <c r="F74" s="130"/>
      <c r="G74" s="130"/>
      <c r="H74" s="130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9"/>
      <c r="E75" s="130"/>
      <c r="F75" s="130"/>
      <c r="G75" s="130"/>
      <c r="H75" s="130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198">
        <v>92</v>
      </c>
      <c r="E76" s="198">
        <v>17.36</v>
      </c>
      <c r="F76" s="198">
        <v>46.77</v>
      </c>
      <c r="G76" s="198">
        <v>32.61</v>
      </c>
      <c r="H76" s="270">
        <v>3.26</v>
      </c>
      <c r="I76" s="43">
        <f t="shared" ref="I76:I124" si="21">(E76*2+F76*3+G76*4+H76*5)/100</f>
        <v>3.2177000000000002</v>
      </c>
      <c r="J76" s="21"/>
      <c r="K76" s="98">
        <f t="shared" si="16"/>
        <v>92</v>
      </c>
      <c r="L76" s="99">
        <f t="shared" si="17"/>
        <v>33.000399999999999</v>
      </c>
      <c r="M76" s="100">
        <f t="shared" si="18"/>
        <v>35.869999999999997</v>
      </c>
      <c r="N76" s="99">
        <f t="shared" si="19"/>
        <v>15.9712</v>
      </c>
      <c r="O76" s="101">
        <f t="shared" si="20"/>
        <v>17.36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4"/>
      <c r="E77" s="184"/>
      <c r="F77" s="184"/>
      <c r="G77" s="184"/>
      <c r="H77" s="184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4"/>
      <c r="E78" s="184"/>
      <c r="F78" s="184"/>
      <c r="G78" s="184"/>
      <c r="H78" s="183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9"/>
      <c r="E79" s="130"/>
      <c r="F79" s="130"/>
      <c r="G79" s="130"/>
      <c r="H79" s="130"/>
      <c r="I79" s="43"/>
      <c r="J79" s="21"/>
      <c r="K79" s="98"/>
      <c r="L79" s="99"/>
      <c r="M79" s="100"/>
      <c r="N79" s="112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9"/>
      <c r="E80" s="130"/>
      <c r="F80" s="130"/>
      <c r="G80" s="130"/>
      <c r="H80" s="130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9"/>
      <c r="E81" s="130"/>
      <c r="F81" s="130"/>
      <c r="G81" s="130"/>
      <c r="H81" s="130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1"/>
      <c r="E82" s="132"/>
      <c r="F82" s="132"/>
      <c r="G82" s="132"/>
      <c r="H82" s="133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861</v>
      </c>
      <c r="E83" s="38">
        <f t="shared" ref="E83:H83" si="22">AVERAGE(E84:E114)</f>
        <v>10.132727272727273</v>
      </c>
      <c r="F83" s="38">
        <f t="shared" si="22"/>
        <v>31.705384615384617</v>
      </c>
      <c r="G83" s="38">
        <f t="shared" si="22"/>
        <v>41.435714285714276</v>
      </c>
      <c r="H83" s="38">
        <f t="shared" si="22"/>
        <v>24.689166666666665</v>
      </c>
      <c r="I83" s="39">
        <f>AVERAGE(I84:I114)</f>
        <v>3.7579857142857143</v>
      </c>
      <c r="J83" s="21"/>
      <c r="K83" s="419">
        <f t="shared" si="16"/>
        <v>861</v>
      </c>
      <c r="L83" s="420">
        <f>SUM(L84:L114)</f>
        <v>577.01740000000007</v>
      </c>
      <c r="M83" s="427">
        <f t="shared" si="18"/>
        <v>66.124880952380948</v>
      </c>
      <c r="N83" s="420">
        <f>SUM(N84:N114)</f>
        <v>60.991499999999988</v>
      </c>
      <c r="O83" s="426">
        <f t="shared" si="20"/>
        <v>10.132727272727273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0">
        <v>71</v>
      </c>
      <c r="E84" s="201">
        <v>5.63</v>
      </c>
      <c r="F84" s="201">
        <v>40.85</v>
      </c>
      <c r="G84" s="201">
        <v>39.44</v>
      </c>
      <c r="H84" s="201">
        <v>14.08</v>
      </c>
      <c r="I84" s="43">
        <f t="shared" si="21"/>
        <v>3.6197000000000004</v>
      </c>
      <c r="J84" s="21"/>
      <c r="K84" s="94">
        <f t="shared" si="16"/>
        <v>71</v>
      </c>
      <c r="L84" s="95">
        <f t="shared" si="17"/>
        <v>37.999199999999995</v>
      </c>
      <c r="M84" s="96">
        <f t="shared" si="18"/>
        <v>53.519999999999996</v>
      </c>
      <c r="N84" s="95">
        <f t="shared" ref="N84:N114" si="23">O84*K84/100</f>
        <v>3.9973000000000001</v>
      </c>
      <c r="O84" s="97">
        <f t="shared" si="20"/>
        <v>5.63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4"/>
      <c r="E85" s="135"/>
      <c r="F85" s="135"/>
      <c r="G85" s="135"/>
      <c r="H85" s="135"/>
      <c r="I85" s="43"/>
      <c r="J85" s="21"/>
      <c r="K85" s="98"/>
      <c r="L85" s="99"/>
      <c r="M85" s="100"/>
      <c r="N85" s="112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4"/>
      <c r="E86" s="135"/>
      <c r="F86" s="135"/>
      <c r="G86" s="135"/>
      <c r="H86" s="135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4"/>
      <c r="E87" s="135"/>
      <c r="F87" s="135"/>
      <c r="G87" s="135"/>
      <c r="H87" s="135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4"/>
      <c r="E88" s="135"/>
      <c r="F88" s="135"/>
      <c r="G88" s="135"/>
      <c r="H88" s="135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4"/>
      <c r="E89" s="135"/>
      <c r="F89" s="135"/>
      <c r="G89" s="135"/>
      <c r="H89" s="135"/>
      <c r="I89" s="43"/>
      <c r="J89" s="21"/>
      <c r="K89" s="98"/>
      <c r="L89" s="99"/>
      <c r="M89" s="100"/>
      <c r="N89" s="112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198">
        <v>34</v>
      </c>
      <c r="E90" s="198"/>
      <c r="F90" s="198">
        <v>29.41</v>
      </c>
      <c r="G90" s="198">
        <v>38.24</v>
      </c>
      <c r="H90" s="198">
        <v>32.35</v>
      </c>
      <c r="I90" s="43">
        <f t="shared" si="21"/>
        <v>4.0293999999999999</v>
      </c>
      <c r="J90" s="21"/>
      <c r="K90" s="98">
        <f t="shared" si="16"/>
        <v>34</v>
      </c>
      <c r="L90" s="99">
        <f t="shared" si="17"/>
        <v>24.000599999999999</v>
      </c>
      <c r="M90" s="100">
        <f t="shared" si="18"/>
        <v>70.59</v>
      </c>
      <c r="N90" s="99">
        <f t="shared" si="23"/>
        <v>0</v>
      </c>
      <c r="O90" s="101">
        <f t="shared" si="20"/>
        <v>0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86"/>
      <c r="E91" s="187"/>
      <c r="F91" s="187"/>
      <c r="G91" s="187"/>
      <c r="H91" s="185"/>
      <c r="I91" s="43"/>
      <c r="J91" s="21"/>
      <c r="K91" s="98"/>
      <c r="L91" s="99"/>
      <c r="M91" s="100"/>
      <c r="N91" s="112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8">
        <v>23</v>
      </c>
      <c r="E92" s="198"/>
      <c r="F92" s="198">
        <v>30.43</v>
      </c>
      <c r="G92" s="198">
        <v>34.78</v>
      </c>
      <c r="H92" s="270">
        <v>34.78</v>
      </c>
      <c r="I92" s="43">
        <f t="shared" si="21"/>
        <v>4.0430999999999999</v>
      </c>
      <c r="J92" s="21"/>
      <c r="K92" s="98">
        <f t="shared" si="16"/>
        <v>23</v>
      </c>
      <c r="L92" s="99">
        <f t="shared" si="17"/>
        <v>15.998800000000001</v>
      </c>
      <c r="M92" s="100">
        <f t="shared" si="18"/>
        <v>69.56</v>
      </c>
      <c r="N92" s="112">
        <f t="shared" si="23"/>
        <v>0</v>
      </c>
      <c r="O92" s="101">
        <f t="shared" si="20"/>
        <v>0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98">
        <v>46</v>
      </c>
      <c r="E93" s="198">
        <v>21.74</v>
      </c>
      <c r="F93" s="198">
        <v>43.48</v>
      </c>
      <c r="G93" s="198">
        <v>34.78</v>
      </c>
      <c r="H93" s="270"/>
      <c r="I93" s="44">
        <f t="shared" si="21"/>
        <v>3.1303999999999998</v>
      </c>
      <c r="J93" s="21"/>
      <c r="K93" s="98">
        <f t="shared" si="16"/>
        <v>46</v>
      </c>
      <c r="L93" s="99">
        <f t="shared" si="17"/>
        <v>15.998800000000001</v>
      </c>
      <c r="M93" s="100">
        <f t="shared" si="18"/>
        <v>34.78</v>
      </c>
      <c r="N93" s="99">
        <f t="shared" si="23"/>
        <v>10.000399999999999</v>
      </c>
      <c r="O93" s="101">
        <f t="shared" si="20"/>
        <v>21.74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198">
        <v>24</v>
      </c>
      <c r="E94" s="198">
        <v>12.5</v>
      </c>
      <c r="F94" s="198">
        <v>45.83</v>
      </c>
      <c r="G94" s="198">
        <v>37.5</v>
      </c>
      <c r="H94" s="270">
        <v>4.17</v>
      </c>
      <c r="I94" s="43">
        <f t="shared" si="21"/>
        <v>3.3334000000000001</v>
      </c>
      <c r="J94" s="21"/>
      <c r="K94" s="98">
        <f t="shared" si="16"/>
        <v>24</v>
      </c>
      <c r="L94" s="99">
        <f t="shared" si="17"/>
        <v>10.0008</v>
      </c>
      <c r="M94" s="100">
        <f t="shared" si="18"/>
        <v>41.67</v>
      </c>
      <c r="N94" s="99">
        <f t="shared" si="23"/>
        <v>3</v>
      </c>
      <c r="O94" s="101">
        <f t="shared" si="20"/>
        <v>12.5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4"/>
      <c r="E95" s="135"/>
      <c r="F95" s="135"/>
      <c r="G95" s="135"/>
      <c r="H95" s="135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198">
        <v>66</v>
      </c>
      <c r="E96" s="198">
        <v>6.06</v>
      </c>
      <c r="F96" s="198">
        <v>31.82</v>
      </c>
      <c r="G96" s="198">
        <v>45.45</v>
      </c>
      <c r="H96" s="198">
        <v>16.670000000000002</v>
      </c>
      <c r="I96" s="43">
        <f t="shared" si="21"/>
        <v>3.7273000000000001</v>
      </c>
      <c r="J96" s="21"/>
      <c r="K96" s="98">
        <f t="shared" si="16"/>
        <v>66</v>
      </c>
      <c r="L96" s="99">
        <f t="shared" si="17"/>
        <v>40.999200000000002</v>
      </c>
      <c r="M96" s="100">
        <f t="shared" si="18"/>
        <v>62.120000000000005</v>
      </c>
      <c r="N96" s="99">
        <f t="shared" si="23"/>
        <v>3.9995999999999996</v>
      </c>
      <c r="O96" s="101">
        <f t="shared" si="20"/>
        <v>6.06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0">
        <v>82</v>
      </c>
      <c r="E97" s="201">
        <v>14.63</v>
      </c>
      <c r="F97" s="201">
        <v>24.39</v>
      </c>
      <c r="G97" s="201">
        <v>34.15</v>
      </c>
      <c r="H97" s="201">
        <v>26.83</v>
      </c>
      <c r="I97" s="43">
        <f t="shared" si="21"/>
        <v>3.7317999999999993</v>
      </c>
      <c r="J97" s="21"/>
      <c r="K97" s="98">
        <f t="shared" si="16"/>
        <v>82</v>
      </c>
      <c r="L97" s="99">
        <f t="shared" si="17"/>
        <v>50.003599999999999</v>
      </c>
      <c r="M97" s="100">
        <f t="shared" si="18"/>
        <v>60.98</v>
      </c>
      <c r="N97" s="99">
        <f t="shared" si="23"/>
        <v>11.996600000000001</v>
      </c>
      <c r="O97" s="101">
        <f t="shared" si="20"/>
        <v>14.63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4"/>
      <c r="E98" s="135"/>
      <c r="F98" s="135"/>
      <c r="G98" s="135"/>
      <c r="H98" s="135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4"/>
      <c r="E99" s="135"/>
      <c r="F99" s="135"/>
      <c r="G99" s="135"/>
      <c r="H99" s="135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4"/>
      <c r="E100" s="135"/>
      <c r="F100" s="135"/>
      <c r="G100" s="135"/>
      <c r="H100" s="135"/>
      <c r="I100" s="43"/>
      <c r="J100" s="21"/>
      <c r="K100" s="98"/>
      <c r="L100" s="99"/>
      <c r="M100" s="100"/>
      <c r="N100" s="112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4"/>
      <c r="E101" s="135"/>
      <c r="F101" s="135"/>
      <c r="G101" s="135"/>
      <c r="H101" s="135"/>
      <c r="I101" s="43"/>
      <c r="J101" s="21"/>
      <c r="K101" s="98"/>
      <c r="L101" s="99"/>
      <c r="M101" s="100"/>
      <c r="N101" s="112"/>
      <c r="O101" s="101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193"/>
      <c r="E102" s="194"/>
      <c r="F102" s="194"/>
      <c r="G102" s="194"/>
      <c r="H102" s="135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4"/>
      <c r="E103" s="135"/>
      <c r="F103" s="135"/>
      <c r="G103" s="135"/>
      <c r="H103" s="135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00">
        <v>158</v>
      </c>
      <c r="E104" s="201">
        <v>2.5299999999999998</v>
      </c>
      <c r="F104" s="201">
        <v>24.68</v>
      </c>
      <c r="G104" s="201">
        <v>55.7</v>
      </c>
      <c r="H104" s="201">
        <v>17.09</v>
      </c>
      <c r="I104" s="43">
        <f t="shared" si="21"/>
        <v>3.8734999999999995</v>
      </c>
      <c r="J104" s="21"/>
      <c r="K104" s="98">
        <f t="shared" si="16"/>
        <v>158</v>
      </c>
      <c r="L104" s="99">
        <f t="shared" si="17"/>
        <v>115.00820000000002</v>
      </c>
      <c r="M104" s="100">
        <f t="shared" si="18"/>
        <v>72.790000000000006</v>
      </c>
      <c r="N104" s="99">
        <f t="shared" si="23"/>
        <v>3.9973999999999994</v>
      </c>
      <c r="O104" s="101">
        <f t="shared" si="20"/>
        <v>2.5299999999999998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4"/>
      <c r="E105" s="135"/>
      <c r="F105" s="135"/>
      <c r="G105" s="135"/>
      <c r="H105" s="135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44">
        <v>46</v>
      </c>
      <c r="E106" s="145">
        <v>6.52</v>
      </c>
      <c r="F106" s="145">
        <v>28.26</v>
      </c>
      <c r="G106" s="145">
        <v>50</v>
      </c>
      <c r="H106" s="145">
        <v>15.22</v>
      </c>
      <c r="I106" s="43">
        <f t="shared" si="21"/>
        <v>3.7392000000000003</v>
      </c>
      <c r="J106" s="342"/>
      <c r="K106" s="98">
        <f t="shared" ref="K106" si="24">D106</f>
        <v>46</v>
      </c>
      <c r="L106" s="99">
        <f t="shared" ref="L106" si="25">M106*K106/100</f>
        <v>30.001199999999997</v>
      </c>
      <c r="M106" s="100">
        <f t="shared" ref="M106" si="26">G106+H106</f>
        <v>65.22</v>
      </c>
      <c r="N106" s="99">
        <f t="shared" ref="N106" si="27">O106*K106/100</f>
        <v>2.9991999999999996</v>
      </c>
      <c r="O106" s="101">
        <f t="shared" ref="O106" si="28">E106</f>
        <v>6.52</v>
      </c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4"/>
      <c r="E107" s="135"/>
      <c r="F107" s="135"/>
      <c r="G107" s="135"/>
      <c r="H107" s="135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00">
        <v>22</v>
      </c>
      <c r="E108" s="201">
        <v>4.55</v>
      </c>
      <c r="F108" s="201">
        <v>36.36</v>
      </c>
      <c r="G108" s="201">
        <v>27.27</v>
      </c>
      <c r="H108" s="270">
        <v>31.82</v>
      </c>
      <c r="I108" s="43">
        <f t="shared" si="21"/>
        <v>3.8635999999999999</v>
      </c>
      <c r="J108" s="21"/>
      <c r="K108" s="98">
        <f t="shared" si="16"/>
        <v>22</v>
      </c>
      <c r="L108" s="99">
        <f t="shared" si="17"/>
        <v>12.9998</v>
      </c>
      <c r="M108" s="100">
        <f t="shared" si="18"/>
        <v>59.09</v>
      </c>
      <c r="N108" s="99">
        <f t="shared" si="23"/>
        <v>1.0009999999999999</v>
      </c>
      <c r="O108" s="101">
        <f t="shared" si="20"/>
        <v>4.55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88"/>
      <c r="E109" s="189"/>
      <c r="F109" s="189"/>
      <c r="G109" s="189"/>
      <c r="H109" s="189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00">
        <v>93</v>
      </c>
      <c r="E110" s="201"/>
      <c r="F110" s="201">
        <v>13.98</v>
      </c>
      <c r="G110" s="201">
        <v>65.59</v>
      </c>
      <c r="H110" s="270">
        <v>20.43</v>
      </c>
      <c r="I110" s="65">
        <f t="shared" si="21"/>
        <v>4.0645000000000007</v>
      </c>
      <c r="J110" s="21"/>
      <c r="K110" s="98">
        <f t="shared" si="16"/>
        <v>93</v>
      </c>
      <c r="L110" s="99">
        <f t="shared" si="17"/>
        <v>79.99860000000001</v>
      </c>
      <c r="M110" s="100">
        <f t="shared" si="18"/>
        <v>86.02000000000001</v>
      </c>
      <c r="N110" s="99">
        <f t="shared" si="23"/>
        <v>0</v>
      </c>
      <c r="O110" s="101">
        <f t="shared" si="20"/>
        <v>0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00">
        <v>26</v>
      </c>
      <c r="E111" s="201">
        <v>3.85</v>
      </c>
      <c r="F111" s="201"/>
      <c r="G111" s="201">
        <v>57.69</v>
      </c>
      <c r="H111" s="271">
        <v>38.46</v>
      </c>
      <c r="I111" s="43">
        <f t="shared" si="21"/>
        <v>4.3075999999999999</v>
      </c>
      <c r="J111" s="21"/>
      <c r="K111" s="98">
        <f t="shared" si="16"/>
        <v>26</v>
      </c>
      <c r="L111" s="99">
        <f t="shared" si="17"/>
        <v>24.999000000000002</v>
      </c>
      <c r="M111" s="343">
        <f t="shared" si="18"/>
        <v>96.15</v>
      </c>
      <c r="N111" s="99">
        <f t="shared" si="23"/>
        <v>1.0010000000000001</v>
      </c>
      <c r="O111" s="101">
        <f t="shared" si="20"/>
        <v>3.85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8">
        <v>142</v>
      </c>
      <c r="E112" s="139">
        <v>8.4499999999999993</v>
      </c>
      <c r="F112" s="139">
        <v>12.68</v>
      </c>
      <c r="G112" s="139">
        <v>34.51</v>
      </c>
      <c r="H112" s="140">
        <v>44.37</v>
      </c>
      <c r="I112" s="46">
        <f t="shared" si="21"/>
        <v>4.1482999999999999</v>
      </c>
      <c r="J112" s="21"/>
      <c r="K112" s="98">
        <f t="shared" ref="K112" si="29">D112</f>
        <v>142</v>
      </c>
      <c r="L112" s="99">
        <f t="shared" ref="L112" si="30">M112*K112/100</f>
        <v>112.00959999999999</v>
      </c>
      <c r="M112" s="100">
        <f t="shared" ref="M112" si="31">G112+H112</f>
        <v>78.88</v>
      </c>
      <c r="N112" s="99">
        <f t="shared" ref="N112" si="32">O112*K112/100</f>
        <v>11.998999999999999</v>
      </c>
      <c r="O112" s="101">
        <f t="shared" ref="O112" si="33">E112</f>
        <v>8.4499999999999993</v>
      </c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1"/>
      <c r="E113" s="192"/>
      <c r="F113" s="192"/>
      <c r="G113" s="192"/>
      <c r="H113" s="190"/>
      <c r="I113" s="46"/>
      <c r="J113" s="21"/>
      <c r="K113" s="98"/>
      <c r="L113" s="99"/>
      <c r="M113" s="100"/>
      <c r="N113" s="112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98">
        <v>28</v>
      </c>
      <c r="E114" s="199">
        <v>25</v>
      </c>
      <c r="F114" s="199">
        <v>50</v>
      </c>
      <c r="G114" s="199">
        <v>25</v>
      </c>
      <c r="H114" s="199"/>
      <c r="I114" s="45">
        <f t="shared" si="21"/>
        <v>3</v>
      </c>
      <c r="J114" s="21"/>
      <c r="K114" s="102">
        <f t="shared" si="16"/>
        <v>28</v>
      </c>
      <c r="L114" s="103">
        <f t="shared" si="17"/>
        <v>7</v>
      </c>
      <c r="M114" s="104">
        <f t="shared" si="18"/>
        <v>25</v>
      </c>
      <c r="N114" s="103">
        <f t="shared" si="23"/>
        <v>7</v>
      </c>
      <c r="O114" s="105">
        <f t="shared" si="20"/>
        <v>25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187</v>
      </c>
      <c r="E115" s="38">
        <f t="shared" ref="E115:H115" si="34">AVERAGE(E116:E124)</f>
        <v>7.9575000000000005</v>
      </c>
      <c r="F115" s="38">
        <f t="shared" si="34"/>
        <v>28.315000000000001</v>
      </c>
      <c r="G115" s="38">
        <f t="shared" si="34"/>
        <v>38.784999999999997</v>
      </c>
      <c r="H115" s="38">
        <f t="shared" si="34"/>
        <v>33.256666666666668</v>
      </c>
      <c r="I115" s="39">
        <f>AVERAGE(I116:I124)</f>
        <v>3.8071250000000001</v>
      </c>
      <c r="J115" s="21"/>
      <c r="K115" s="419">
        <f t="shared" si="16"/>
        <v>187</v>
      </c>
      <c r="L115" s="420">
        <f>SUM(L116:L124)</f>
        <v>133.00039999999998</v>
      </c>
      <c r="M115" s="427">
        <f t="shared" si="18"/>
        <v>72.041666666666657</v>
      </c>
      <c r="N115" s="420">
        <f>SUM(N116:N124)</f>
        <v>11.998799999999999</v>
      </c>
      <c r="O115" s="426">
        <f t="shared" si="20"/>
        <v>7.9575000000000005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9"/>
      <c r="E116" s="150"/>
      <c r="F116" s="150"/>
      <c r="G116" s="150"/>
      <c r="H116" s="150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4"/>
      <c r="E117" s="145"/>
      <c r="F117" s="145"/>
      <c r="G117" s="145"/>
      <c r="H117" s="145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00">
        <v>62</v>
      </c>
      <c r="E118" s="201">
        <v>9.68</v>
      </c>
      <c r="F118" s="201">
        <v>11.29</v>
      </c>
      <c r="G118" s="201">
        <v>24.19</v>
      </c>
      <c r="H118" s="201">
        <v>54.84</v>
      </c>
      <c r="I118" s="43">
        <f t="shared" si="21"/>
        <v>4.2419000000000002</v>
      </c>
      <c r="J118" s="21"/>
      <c r="K118" s="98">
        <f t="shared" si="16"/>
        <v>62</v>
      </c>
      <c r="L118" s="99">
        <f t="shared" si="17"/>
        <v>48.998599999999996</v>
      </c>
      <c r="M118" s="100">
        <f t="shared" si="18"/>
        <v>79.03</v>
      </c>
      <c r="N118" s="99">
        <f t="shared" ref="N118:N124" si="35">O118*K118/100</f>
        <v>6.0015999999999998</v>
      </c>
      <c r="O118" s="101">
        <f t="shared" si="20"/>
        <v>9.68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4"/>
      <c r="E119" s="145"/>
      <c r="F119" s="145"/>
      <c r="G119" s="145"/>
      <c r="H119" s="145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4"/>
      <c r="E120" s="145"/>
      <c r="F120" s="145"/>
      <c r="G120" s="145"/>
      <c r="H120" s="145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0">
        <v>40</v>
      </c>
      <c r="E121" s="201">
        <v>2.5</v>
      </c>
      <c r="F121" s="201">
        <v>12.5</v>
      </c>
      <c r="G121" s="201">
        <v>55</v>
      </c>
      <c r="H121" s="270">
        <v>30</v>
      </c>
      <c r="I121" s="43">
        <f t="shared" si="21"/>
        <v>4.125</v>
      </c>
      <c r="J121" s="21"/>
      <c r="K121" s="98">
        <f t="shared" si="16"/>
        <v>40</v>
      </c>
      <c r="L121" s="99">
        <f t="shared" si="17"/>
        <v>34</v>
      </c>
      <c r="M121" s="100">
        <f t="shared" si="18"/>
        <v>85</v>
      </c>
      <c r="N121" s="99">
        <f t="shared" si="35"/>
        <v>1</v>
      </c>
      <c r="O121" s="101">
        <f t="shared" si="20"/>
        <v>2.5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00">
        <v>18</v>
      </c>
      <c r="E122" s="201">
        <v>16.670000000000002</v>
      </c>
      <c r="F122" s="201">
        <v>61.11</v>
      </c>
      <c r="G122" s="201">
        <v>22.22</v>
      </c>
      <c r="H122" s="270"/>
      <c r="I122" s="43">
        <f t="shared" si="21"/>
        <v>3.0554999999999994</v>
      </c>
      <c r="J122" s="21"/>
      <c r="K122" s="98">
        <f t="shared" si="16"/>
        <v>18</v>
      </c>
      <c r="L122" s="99">
        <f t="shared" si="17"/>
        <v>3.9995999999999996</v>
      </c>
      <c r="M122" s="100">
        <f t="shared" si="18"/>
        <v>22.22</v>
      </c>
      <c r="N122" s="99">
        <f t="shared" si="35"/>
        <v>3.0006000000000004</v>
      </c>
      <c r="O122" s="106">
        <f t="shared" si="20"/>
        <v>16.670000000000002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198"/>
      <c r="E123" s="199"/>
      <c r="F123" s="199"/>
      <c r="G123" s="199"/>
      <c r="H123" s="195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96">
        <v>67</v>
      </c>
      <c r="E124" s="197">
        <v>2.98</v>
      </c>
      <c r="F124" s="197">
        <v>28.36</v>
      </c>
      <c r="G124" s="197">
        <v>53.73</v>
      </c>
      <c r="H124" s="197">
        <v>14.93</v>
      </c>
      <c r="I124" s="45">
        <f t="shared" si="21"/>
        <v>3.8061000000000003</v>
      </c>
      <c r="J124" s="21"/>
      <c r="K124" s="107">
        <f t="shared" si="16"/>
        <v>67</v>
      </c>
      <c r="L124" s="108">
        <f t="shared" si="17"/>
        <v>46.002199999999995</v>
      </c>
      <c r="M124" s="109">
        <f t="shared" si="18"/>
        <v>68.66</v>
      </c>
      <c r="N124" s="108">
        <f t="shared" si="35"/>
        <v>1.9965999999999999</v>
      </c>
      <c r="O124" s="110">
        <f t="shared" si="20"/>
        <v>2.98</v>
      </c>
    </row>
    <row r="125" spans="1:15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57">
        <f>AVERAGE(I7,I9:I16,I18:I29,I31:I47,I49:I67,I69:I82,I84:I114,I116:I124)</f>
        <v>3.7412631578947346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11" priority="2" stopIfTrue="1" operator="between">
      <formula>$I$125</formula>
      <formula>3.739</formula>
    </cfRule>
    <cfRule type="containsBlanks" dxfId="110" priority="404" stopIfTrue="1">
      <formula>LEN(TRIM(I6))=0</formula>
    </cfRule>
    <cfRule type="cellIs" dxfId="109" priority="405" stopIfTrue="1" operator="lessThan">
      <formula>3.5</formula>
    </cfRule>
    <cfRule type="cellIs" dxfId="108" priority="406" stopIfTrue="1" operator="between">
      <formula>$I$125</formula>
      <formula>3.5</formula>
    </cfRule>
    <cfRule type="cellIs" dxfId="107" priority="407" stopIfTrue="1" operator="between">
      <formula>4.5</formula>
      <formula>$I$125</formula>
    </cfRule>
    <cfRule type="cellIs" dxfId="106" priority="417" stopIfTrue="1" operator="greaterThanOrEqual">
      <formula>4.5</formula>
    </cfRule>
  </conditionalFormatting>
  <conditionalFormatting sqref="N7:O124">
    <cfRule type="containsBlanks" dxfId="105" priority="1">
      <formula>LEN(TRIM(N7))=0</formula>
    </cfRule>
    <cfRule type="cellIs" dxfId="104" priority="7" operator="equal">
      <formula>0</formula>
    </cfRule>
    <cfRule type="cellIs" dxfId="103" priority="9" operator="between">
      <formula>0.1</formula>
      <formula>10</formula>
    </cfRule>
    <cfRule type="cellIs" dxfId="102" priority="10" operator="greaterThanOrEqual">
      <formula>10</formula>
    </cfRule>
  </conditionalFormatting>
  <conditionalFormatting sqref="M7:M20 M112:M124 M22:M110">
    <cfRule type="containsBlanks" dxfId="101" priority="3">
      <formula>LEN(TRIM(M7))=0</formula>
    </cfRule>
    <cfRule type="cellIs" dxfId="100" priority="413" operator="lessThan">
      <formula>50</formula>
    </cfRule>
    <cfRule type="cellIs" dxfId="99" priority="414" operator="between">
      <formula>50</formula>
      <formula>$M$6</formula>
    </cfRule>
    <cfRule type="cellIs" dxfId="98" priority="415" operator="between">
      <formula>$M$6</formula>
      <formula>90</formula>
    </cfRule>
    <cfRule type="cellIs" dxfId="97" priority="4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436" t="s">
        <v>139</v>
      </c>
      <c r="D2" s="436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298"/>
      <c r="L3" s="17" t="s">
        <v>133</v>
      </c>
    </row>
    <row r="4" spans="1:16" ht="18" customHeight="1" thickBot="1" x14ac:dyDescent="0.3">
      <c r="A4" s="439" t="s">
        <v>0</v>
      </c>
      <c r="B4" s="441" t="s">
        <v>1</v>
      </c>
      <c r="C4" s="441" t="s">
        <v>2</v>
      </c>
      <c r="D4" s="449" t="s">
        <v>3</v>
      </c>
      <c r="E4" s="451" t="s">
        <v>131</v>
      </c>
      <c r="F4" s="452"/>
      <c r="G4" s="452"/>
      <c r="H4" s="453"/>
      <c r="I4" s="446" t="s">
        <v>99</v>
      </c>
      <c r="J4" s="4"/>
      <c r="K4" s="18"/>
      <c r="L4" s="17" t="s">
        <v>135</v>
      </c>
    </row>
    <row r="5" spans="1:16" ht="30" customHeight="1" thickBot="1" x14ac:dyDescent="0.3">
      <c r="A5" s="440"/>
      <c r="B5" s="442"/>
      <c r="C5" s="442"/>
      <c r="D5" s="450"/>
      <c r="E5" s="3">
        <v>2</v>
      </c>
      <c r="F5" s="3">
        <v>3</v>
      </c>
      <c r="G5" s="3">
        <v>4</v>
      </c>
      <c r="H5" s="3">
        <v>5</v>
      </c>
      <c r="I5" s="447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1">
        <v>0</v>
      </c>
      <c r="F6" s="299">
        <v>0</v>
      </c>
      <c r="G6" s="300">
        <v>0</v>
      </c>
      <c r="H6" s="301">
        <v>0</v>
      </c>
      <c r="I6" s="302">
        <v>0</v>
      </c>
      <c r="J6" s="303"/>
      <c r="K6" s="428">
        <f>D6</f>
        <v>0</v>
      </c>
      <c r="L6" s="429">
        <f>L7+L8+L17+L30+L48+L68+L83+L115</f>
        <v>0</v>
      </c>
      <c r="M6" s="430">
        <f>G6+H6</f>
        <v>0</v>
      </c>
      <c r="N6" s="429">
        <f>N7+N8+N17+N30+N48+N68+N83+N115</f>
        <v>0</v>
      </c>
      <c r="O6" s="431">
        <f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18"/>
      <c r="F7" s="156"/>
      <c r="G7" s="218"/>
      <c r="H7" s="221"/>
      <c r="I7" s="63"/>
      <c r="J7" s="304"/>
      <c r="K7" s="305"/>
      <c r="L7" s="306"/>
      <c r="M7" s="307"/>
      <c r="N7" s="306"/>
      <c r="O7" s="308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4">
        <v>0</v>
      </c>
      <c r="F8" s="81">
        <v>0</v>
      </c>
      <c r="G8" s="220">
        <v>0</v>
      </c>
      <c r="H8" s="81">
        <v>0</v>
      </c>
      <c r="I8" s="39">
        <v>0</v>
      </c>
      <c r="J8" s="303"/>
      <c r="K8" s="432">
        <f t="shared" ref="K8:K68" si="0">D8</f>
        <v>0</v>
      </c>
      <c r="L8" s="433">
        <f>SUM(L9:L16)</f>
        <v>0</v>
      </c>
      <c r="M8" s="434">
        <f t="shared" ref="M8:M68" si="1">G8+H8</f>
        <v>0</v>
      </c>
      <c r="N8" s="433">
        <f>SUM(N9:N16)</f>
        <v>0</v>
      </c>
      <c r="O8" s="435">
        <f t="shared" ref="O8:O68" si="2">E8</f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2"/>
      <c r="E9" s="219"/>
      <c r="F9" s="156"/>
      <c r="G9" s="219"/>
      <c r="H9" s="156"/>
      <c r="I9" s="43"/>
      <c r="J9" s="303"/>
      <c r="K9" s="309"/>
      <c r="L9" s="112"/>
      <c r="M9" s="310"/>
      <c r="N9" s="112"/>
      <c r="O9" s="311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2"/>
      <c r="E10" s="222"/>
      <c r="F10" s="222"/>
      <c r="G10" s="222"/>
      <c r="H10" s="222"/>
      <c r="I10" s="43"/>
      <c r="J10" s="303"/>
      <c r="K10" s="309"/>
      <c r="L10" s="112"/>
      <c r="M10" s="310"/>
      <c r="N10" s="112"/>
      <c r="O10" s="311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3"/>
      <c r="E11" s="222"/>
      <c r="F11" s="222"/>
      <c r="G11" s="222"/>
      <c r="H11" s="222"/>
      <c r="I11" s="46"/>
      <c r="J11" s="303"/>
      <c r="K11" s="309"/>
      <c r="L11" s="112"/>
      <c r="M11" s="310"/>
      <c r="N11" s="112"/>
      <c r="O11" s="311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2"/>
      <c r="E12" s="222"/>
      <c r="F12" s="222"/>
      <c r="G12" s="222"/>
      <c r="H12" s="222"/>
      <c r="I12" s="43"/>
      <c r="J12" s="303"/>
      <c r="K12" s="309"/>
      <c r="L12" s="112"/>
      <c r="M12" s="310"/>
      <c r="N12" s="112"/>
      <c r="O12" s="311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2"/>
      <c r="E13" s="222"/>
      <c r="F13" s="222"/>
      <c r="G13" s="222"/>
      <c r="H13" s="222"/>
      <c r="I13" s="43"/>
      <c r="J13" s="303"/>
      <c r="K13" s="309"/>
      <c r="L13" s="112"/>
      <c r="M13" s="310"/>
      <c r="N13" s="112"/>
      <c r="O13" s="311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2"/>
      <c r="E14" s="222"/>
      <c r="F14" s="222"/>
      <c r="G14" s="222"/>
      <c r="H14" s="222"/>
      <c r="I14" s="43"/>
      <c r="J14" s="303"/>
      <c r="K14" s="309"/>
      <c r="L14" s="112"/>
      <c r="M14" s="310"/>
      <c r="N14" s="112"/>
      <c r="O14" s="311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2"/>
      <c r="E15" s="222"/>
      <c r="F15" s="222"/>
      <c r="G15" s="222"/>
      <c r="H15" s="222"/>
      <c r="I15" s="43"/>
      <c r="J15" s="303"/>
      <c r="K15" s="309"/>
      <c r="L15" s="112"/>
      <c r="M15" s="310"/>
      <c r="N15" s="112"/>
      <c r="O15" s="311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3"/>
      <c r="E16" s="219"/>
      <c r="F16" s="157"/>
      <c r="G16" s="219"/>
      <c r="H16" s="157"/>
      <c r="I16" s="45"/>
      <c r="J16" s="303"/>
      <c r="K16" s="312"/>
      <c r="L16" s="151"/>
      <c r="M16" s="313"/>
      <c r="N16" s="151"/>
      <c r="O16" s="31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303"/>
      <c r="K17" s="432">
        <f t="shared" si="0"/>
        <v>0</v>
      </c>
      <c r="L17" s="433">
        <f>SUM(L18:L29)</f>
        <v>0</v>
      </c>
      <c r="M17" s="434">
        <f t="shared" si="1"/>
        <v>0</v>
      </c>
      <c r="N17" s="433">
        <f>SUM(N18:N29)</f>
        <v>0</v>
      </c>
      <c r="O17" s="435">
        <f t="shared" si="2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27"/>
      <c r="E18" s="225"/>
      <c r="F18" s="225"/>
      <c r="G18" s="225"/>
      <c r="H18" s="225"/>
      <c r="I18" s="44"/>
      <c r="J18" s="303"/>
      <c r="K18" s="315"/>
      <c r="L18" s="316"/>
      <c r="M18" s="317"/>
      <c r="N18" s="316"/>
      <c r="O18" s="318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04"/>
      <c r="E19" s="222"/>
      <c r="F19" s="222"/>
      <c r="G19" s="222"/>
      <c r="H19" s="222"/>
      <c r="I19" s="43"/>
      <c r="J19" s="303"/>
      <c r="K19" s="309"/>
      <c r="L19" s="112"/>
      <c r="M19" s="310"/>
      <c r="N19" s="112"/>
      <c r="O19" s="311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04"/>
      <c r="E20" s="222"/>
      <c r="F20" s="222"/>
      <c r="G20" s="222"/>
      <c r="H20" s="222"/>
      <c r="I20" s="43"/>
      <c r="J20" s="303"/>
      <c r="K20" s="309"/>
      <c r="L20" s="112"/>
      <c r="M20" s="310"/>
      <c r="N20" s="112"/>
      <c r="O20" s="311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4"/>
      <c r="E21" s="222"/>
      <c r="F21" s="222"/>
      <c r="G21" s="222"/>
      <c r="H21" s="222"/>
      <c r="I21" s="43"/>
      <c r="J21" s="303"/>
      <c r="K21" s="309"/>
      <c r="L21" s="112"/>
      <c r="M21" s="310"/>
      <c r="N21" s="112"/>
      <c r="O21" s="311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4"/>
      <c r="E22" s="222"/>
      <c r="F22" s="222"/>
      <c r="G22" s="222"/>
      <c r="H22" s="222"/>
      <c r="I22" s="43"/>
      <c r="J22" s="303"/>
      <c r="K22" s="309"/>
      <c r="L22" s="112"/>
      <c r="M22" s="310"/>
      <c r="N22" s="112"/>
      <c r="O22" s="311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04"/>
      <c r="E23" s="222"/>
      <c r="F23" s="222"/>
      <c r="G23" s="222"/>
      <c r="H23" s="222"/>
      <c r="I23" s="43"/>
      <c r="J23" s="303"/>
      <c r="K23" s="309"/>
      <c r="L23" s="112"/>
      <c r="M23" s="310"/>
      <c r="N23" s="112"/>
      <c r="O23" s="31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04"/>
      <c r="E24" s="222"/>
      <c r="F24" s="222"/>
      <c r="G24" s="222"/>
      <c r="H24" s="222"/>
      <c r="I24" s="43"/>
      <c r="J24" s="303"/>
      <c r="K24" s="309"/>
      <c r="L24" s="112"/>
      <c r="M24" s="310"/>
      <c r="N24" s="112"/>
      <c r="O24" s="31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4"/>
      <c r="E25" s="222"/>
      <c r="F25" s="222"/>
      <c r="G25" s="222"/>
      <c r="H25" s="222"/>
      <c r="I25" s="43"/>
      <c r="J25" s="303"/>
      <c r="K25" s="309"/>
      <c r="L25" s="112"/>
      <c r="M25" s="310"/>
      <c r="N25" s="112"/>
      <c r="O25" s="31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4"/>
      <c r="E26" s="223"/>
      <c r="F26" s="223"/>
      <c r="G26" s="223"/>
      <c r="H26" s="223"/>
      <c r="I26" s="43"/>
      <c r="J26" s="303"/>
      <c r="K26" s="309"/>
      <c r="L26" s="112"/>
      <c r="M26" s="310"/>
      <c r="N26" s="112"/>
      <c r="O26" s="31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04"/>
      <c r="E27" s="222"/>
      <c r="F27" s="222"/>
      <c r="G27" s="222"/>
      <c r="H27" s="222"/>
      <c r="I27" s="43"/>
      <c r="J27" s="303"/>
      <c r="K27" s="309"/>
      <c r="L27" s="112"/>
      <c r="M27" s="310"/>
      <c r="N27" s="112"/>
      <c r="O27" s="31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04"/>
      <c r="E28" s="222"/>
      <c r="F28" s="222"/>
      <c r="G28" s="222"/>
      <c r="H28" s="222"/>
      <c r="I28" s="43"/>
      <c r="J28" s="303"/>
      <c r="K28" s="309"/>
      <c r="L28" s="112"/>
      <c r="M28" s="310"/>
      <c r="N28" s="112"/>
      <c r="O28" s="311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26"/>
      <c r="E29" s="224"/>
      <c r="F29" s="224"/>
      <c r="G29" s="224"/>
      <c r="H29" s="224"/>
      <c r="I29" s="46"/>
      <c r="J29" s="303"/>
      <c r="K29" s="312"/>
      <c r="L29" s="151"/>
      <c r="M29" s="313"/>
      <c r="N29" s="151"/>
      <c r="O29" s="31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03"/>
      <c r="K30" s="432">
        <f t="shared" si="0"/>
        <v>0</v>
      </c>
      <c r="L30" s="433">
        <f>SUM(L31:L47)</f>
        <v>0</v>
      </c>
      <c r="M30" s="434">
        <f t="shared" si="1"/>
        <v>0</v>
      </c>
      <c r="N30" s="433">
        <f>SUM(N31:N47)</f>
        <v>0</v>
      </c>
      <c r="O30" s="435">
        <f t="shared" si="2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7"/>
      <c r="E31" s="75"/>
      <c r="F31" s="75"/>
      <c r="G31" s="75"/>
      <c r="H31" s="75"/>
      <c r="I31" s="42"/>
      <c r="J31" s="319"/>
      <c r="K31" s="315"/>
      <c r="L31" s="316"/>
      <c r="M31" s="317"/>
      <c r="N31" s="316"/>
      <c r="O31" s="318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05"/>
      <c r="E32" s="70"/>
      <c r="F32" s="70"/>
      <c r="G32" s="70"/>
      <c r="H32" s="70"/>
      <c r="I32" s="43"/>
      <c r="J32" s="319"/>
      <c r="K32" s="309"/>
      <c r="L32" s="112"/>
      <c r="M32" s="310"/>
      <c r="N32" s="112"/>
      <c r="O32" s="31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05"/>
      <c r="E33" s="70"/>
      <c r="F33" s="70"/>
      <c r="G33" s="70"/>
      <c r="H33" s="70"/>
      <c r="I33" s="46"/>
      <c r="J33" s="319"/>
      <c r="K33" s="309"/>
      <c r="L33" s="112"/>
      <c r="M33" s="310"/>
      <c r="N33" s="112"/>
      <c r="O33" s="31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7"/>
      <c r="E34" s="70"/>
      <c r="F34" s="70"/>
      <c r="G34" s="70"/>
      <c r="H34" s="70"/>
      <c r="I34" s="43"/>
      <c r="J34" s="319"/>
      <c r="K34" s="309"/>
      <c r="L34" s="112"/>
      <c r="M34" s="310"/>
      <c r="N34" s="112"/>
      <c r="O34" s="31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05"/>
      <c r="E35" s="70"/>
      <c r="F35" s="70"/>
      <c r="G35" s="70"/>
      <c r="H35" s="70"/>
      <c r="I35" s="43"/>
      <c r="J35" s="319"/>
      <c r="K35" s="309"/>
      <c r="L35" s="112"/>
      <c r="M35" s="310"/>
      <c r="N35" s="112"/>
      <c r="O35" s="31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05"/>
      <c r="E36" s="70"/>
      <c r="F36" s="70"/>
      <c r="G36" s="70"/>
      <c r="H36" s="70"/>
      <c r="I36" s="43"/>
      <c r="J36" s="319"/>
      <c r="K36" s="309"/>
      <c r="L36" s="112"/>
      <c r="M36" s="310"/>
      <c r="N36" s="112"/>
      <c r="O36" s="31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5"/>
      <c r="E37" s="70"/>
      <c r="F37" s="70"/>
      <c r="G37" s="70"/>
      <c r="H37" s="70"/>
      <c r="I37" s="43"/>
      <c r="J37" s="319"/>
      <c r="K37" s="309"/>
      <c r="L37" s="112"/>
      <c r="M37" s="310"/>
      <c r="N37" s="112"/>
      <c r="O37" s="311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05"/>
      <c r="E38" s="70"/>
      <c r="F38" s="70"/>
      <c r="G38" s="70"/>
      <c r="H38" s="70"/>
      <c r="I38" s="43"/>
      <c r="J38" s="319"/>
      <c r="K38" s="309"/>
      <c r="L38" s="112"/>
      <c r="M38" s="310"/>
      <c r="N38" s="112"/>
      <c r="O38" s="31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05"/>
      <c r="E39" s="70"/>
      <c r="F39" s="70"/>
      <c r="G39" s="70"/>
      <c r="H39" s="70"/>
      <c r="I39" s="43"/>
      <c r="J39" s="319"/>
      <c r="K39" s="309"/>
      <c r="L39" s="112"/>
      <c r="M39" s="310"/>
      <c r="N39" s="112"/>
      <c r="O39" s="31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05"/>
      <c r="E40" s="70"/>
      <c r="F40" s="70"/>
      <c r="G40" s="70"/>
      <c r="H40" s="70"/>
      <c r="I40" s="43"/>
      <c r="J40" s="319"/>
      <c r="K40" s="309"/>
      <c r="L40" s="112"/>
      <c r="M40" s="310"/>
      <c r="N40" s="112"/>
      <c r="O40" s="31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05"/>
      <c r="E41" s="70"/>
      <c r="F41" s="70"/>
      <c r="G41" s="70"/>
      <c r="H41" s="70"/>
      <c r="I41" s="43"/>
      <c r="J41" s="319"/>
      <c r="K41" s="309"/>
      <c r="L41" s="112"/>
      <c r="M41" s="310"/>
      <c r="N41" s="112"/>
      <c r="O41" s="31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05"/>
      <c r="E42" s="70"/>
      <c r="F42" s="70"/>
      <c r="G42" s="70"/>
      <c r="H42" s="70"/>
      <c r="I42" s="43"/>
      <c r="J42" s="319"/>
      <c r="K42" s="309"/>
      <c r="L42" s="112"/>
      <c r="M42" s="310"/>
      <c r="N42" s="112"/>
      <c r="O42" s="31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05"/>
      <c r="E43" s="70"/>
      <c r="F43" s="70"/>
      <c r="G43" s="70"/>
      <c r="H43" s="70"/>
      <c r="I43" s="43"/>
      <c r="J43" s="319"/>
      <c r="K43" s="309"/>
      <c r="L43" s="112"/>
      <c r="M43" s="310"/>
      <c r="N43" s="112"/>
      <c r="O43" s="31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05"/>
      <c r="E44" s="70"/>
      <c r="F44" s="70"/>
      <c r="G44" s="70"/>
      <c r="H44" s="70"/>
      <c r="I44" s="43"/>
      <c r="J44" s="319"/>
      <c r="K44" s="309"/>
      <c r="L44" s="112"/>
      <c r="M44" s="310"/>
      <c r="N44" s="112"/>
      <c r="O44" s="31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05"/>
      <c r="E45" s="70"/>
      <c r="F45" s="70"/>
      <c r="G45" s="70"/>
      <c r="H45" s="70"/>
      <c r="I45" s="43"/>
      <c r="J45" s="319"/>
      <c r="K45" s="309"/>
      <c r="L45" s="112"/>
      <c r="M45" s="310"/>
      <c r="N45" s="112"/>
      <c r="O45" s="31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05"/>
      <c r="E46" s="70"/>
      <c r="F46" s="70"/>
      <c r="G46" s="70"/>
      <c r="H46" s="70"/>
      <c r="I46" s="43"/>
      <c r="J46" s="319"/>
      <c r="K46" s="309"/>
      <c r="L46" s="112"/>
      <c r="M46" s="310"/>
      <c r="N46" s="112"/>
      <c r="O46" s="31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06"/>
      <c r="E47" s="73"/>
      <c r="F47" s="73"/>
      <c r="G47" s="73"/>
      <c r="H47" s="74"/>
      <c r="I47" s="45"/>
      <c r="J47" s="319"/>
      <c r="K47" s="312"/>
      <c r="L47" s="151"/>
      <c r="M47" s="313"/>
      <c r="N47" s="151"/>
      <c r="O47" s="31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39">
        <v>0</v>
      </c>
      <c r="J48" s="303"/>
      <c r="K48" s="432">
        <f t="shared" si="0"/>
        <v>0</v>
      </c>
      <c r="L48" s="433">
        <f>SUM(L49:L67)</f>
        <v>0</v>
      </c>
      <c r="M48" s="434">
        <f t="shared" si="1"/>
        <v>0</v>
      </c>
      <c r="N48" s="433">
        <f>SUM(N49:N67)</f>
        <v>0</v>
      </c>
      <c r="O48" s="435">
        <f t="shared" si="2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09"/>
      <c r="E49" s="75"/>
      <c r="F49" s="75"/>
      <c r="G49" s="75"/>
      <c r="H49" s="75"/>
      <c r="I49" s="42"/>
      <c r="J49" s="303"/>
      <c r="K49" s="315"/>
      <c r="L49" s="316"/>
      <c r="M49" s="317"/>
      <c r="N49" s="316"/>
      <c r="O49" s="318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08"/>
      <c r="E50" s="70"/>
      <c r="F50" s="70"/>
      <c r="G50" s="70"/>
      <c r="H50" s="70"/>
      <c r="I50" s="43"/>
      <c r="J50" s="303"/>
      <c r="K50" s="309"/>
      <c r="L50" s="112"/>
      <c r="M50" s="310"/>
      <c r="N50" s="112"/>
      <c r="O50" s="31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08"/>
      <c r="E51" s="70"/>
      <c r="F51" s="70"/>
      <c r="G51" s="70"/>
      <c r="H51" s="70"/>
      <c r="I51" s="43"/>
      <c r="J51" s="303"/>
      <c r="K51" s="309"/>
      <c r="L51" s="112"/>
      <c r="M51" s="310"/>
      <c r="N51" s="112"/>
      <c r="O51" s="31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08"/>
      <c r="E52" s="70"/>
      <c r="F52" s="70"/>
      <c r="G52" s="70"/>
      <c r="H52" s="70"/>
      <c r="I52" s="43"/>
      <c r="J52" s="303"/>
      <c r="K52" s="309"/>
      <c r="L52" s="112"/>
      <c r="M52" s="310"/>
      <c r="N52" s="112"/>
      <c r="O52" s="31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08"/>
      <c r="E53" s="70"/>
      <c r="F53" s="70"/>
      <c r="G53" s="70"/>
      <c r="H53" s="70"/>
      <c r="I53" s="43"/>
      <c r="J53" s="303"/>
      <c r="K53" s="309"/>
      <c r="L53" s="112"/>
      <c r="M53" s="310"/>
      <c r="N53" s="112"/>
      <c r="O53" s="31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08"/>
      <c r="E54" s="70"/>
      <c r="F54" s="70"/>
      <c r="G54" s="70"/>
      <c r="H54" s="70"/>
      <c r="I54" s="43"/>
      <c r="J54" s="303"/>
      <c r="K54" s="309"/>
      <c r="L54" s="112"/>
      <c r="M54" s="310"/>
      <c r="N54" s="112"/>
      <c r="O54" s="31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08"/>
      <c r="E55" s="70"/>
      <c r="F55" s="70"/>
      <c r="G55" s="70"/>
      <c r="H55" s="70"/>
      <c r="I55" s="43"/>
      <c r="J55" s="303"/>
      <c r="K55" s="309"/>
      <c r="L55" s="112"/>
      <c r="M55" s="310"/>
      <c r="N55" s="112"/>
      <c r="O55" s="31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08"/>
      <c r="E56" s="70"/>
      <c r="F56" s="70"/>
      <c r="G56" s="70"/>
      <c r="H56" s="70"/>
      <c r="I56" s="43"/>
      <c r="J56" s="303"/>
      <c r="K56" s="309"/>
      <c r="L56" s="112"/>
      <c r="M56" s="310"/>
      <c r="N56" s="112"/>
      <c r="O56" s="31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8"/>
      <c r="E57" s="70"/>
      <c r="F57" s="70"/>
      <c r="G57" s="70"/>
      <c r="H57" s="70"/>
      <c r="I57" s="43"/>
      <c r="J57" s="303"/>
      <c r="K57" s="309"/>
      <c r="L57" s="112"/>
      <c r="M57" s="310"/>
      <c r="N57" s="112"/>
      <c r="O57" s="31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8"/>
      <c r="E58" s="70"/>
      <c r="F58" s="70"/>
      <c r="G58" s="70"/>
      <c r="H58" s="70"/>
      <c r="I58" s="43"/>
      <c r="J58" s="303"/>
      <c r="K58" s="309"/>
      <c r="L58" s="112"/>
      <c r="M58" s="310"/>
      <c r="N58" s="112"/>
      <c r="O58" s="31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08"/>
      <c r="E59" s="70"/>
      <c r="F59" s="70"/>
      <c r="G59" s="70"/>
      <c r="H59" s="70"/>
      <c r="I59" s="43"/>
      <c r="J59" s="303"/>
      <c r="K59" s="309"/>
      <c r="L59" s="112"/>
      <c r="M59" s="310"/>
      <c r="N59" s="112"/>
      <c r="O59" s="31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08"/>
      <c r="E60" s="70"/>
      <c r="F60" s="70"/>
      <c r="G60" s="70"/>
      <c r="H60" s="70"/>
      <c r="I60" s="43"/>
      <c r="J60" s="303"/>
      <c r="K60" s="309"/>
      <c r="L60" s="112"/>
      <c r="M60" s="310"/>
      <c r="N60" s="112"/>
      <c r="O60" s="31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08"/>
      <c r="E61" s="70"/>
      <c r="F61" s="70"/>
      <c r="G61" s="70"/>
      <c r="H61" s="70"/>
      <c r="I61" s="43"/>
      <c r="J61" s="303"/>
      <c r="K61" s="309"/>
      <c r="L61" s="112"/>
      <c r="M61" s="310"/>
      <c r="N61" s="112"/>
      <c r="O61" s="31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08"/>
      <c r="E62" s="70"/>
      <c r="F62" s="70"/>
      <c r="G62" s="70"/>
      <c r="H62" s="70"/>
      <c r="I62" s="43"/>
      <c r="J62" s="303"/>
      <c r="K62" s="309"/>
      <c r="L62" s="112"/>
      <c r="M62" s="310"/>
      <c r="N62" s="112"/>
      <c r="O62" s="31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08"/>
      <c r="E63" s="70"/>
      <c r="F63" s="70"/>
      <c r="G63" s="70"/>
      <c r="H63" s="70"/>
      <c r="I63" s="43"/>
      <c r="J63" s="303"/>
      <c r="K63" s="309"/>
      <c r="L63" s="112"/>
      <c r="M63" s="310"/>
      <c r="N63" s="112"/>
      <c r="O63" s="31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08"/>
      <c r="E64" s="70"/>
      <c r="F64" s="70"/>
      <c r="G64" s="70"/>
      <c r="H64" s="70"/>
      <c r="I64" s="43"/>
      <c r="J64" s="303"/>
      <c r="K64" s="309"/>
      <c r="L64" s="112"/>
      <c r="M64" s="310"/>
      <c r="N64" s="112"/>
      <c r="O64" s="31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08"/>
      <c r="E65" s="70"/>
      <c r="F65" s="70"/>
      <c r="G65" s="70"/>
      <c r="H65" s="70"/>
      <c r="I65" s="43"/>
      <c r="J65" s="303"/>
      <c r="K65" s="309"/>
      <c r="L65" s="112"/>
      <c r="M65" s="310"/>
      <c r="N65" s="112"/>
      <c r="O65" s="31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8"/>
      <c r="E66" s="70"/>
      <c r="F66" s="70"/>
      <c r="G66" s="70"/>
      <c r="H66" s="70"/>
      <c r="I66" s="46"/>
      <c r="J66" s="303"/>
      <c r="K66" s="309"/>
      <c r="L66" s="112"/>
      <c r="M66" s="310"/>
      <c r="N66" s="112"/>
      <c r="O66" s="311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08"/>
      <c r="E67" s="73"/>
      <c r="F67" s="73"/>
      <c r="G67" s="73"/>
      <c r="H67" s="74"/>
      <c r="I67" s="43"/>
      <c r="J67" s="303"/>
      <c r="K67" s="312"/>
      <c r="L67" s="151"/>
      <c r="M67" s="313"/>
      <c r="N67" s="151"/>
      <c r="O67" s="31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303"/>
      <c r="K68" s="432">
        <f t="shared" si="0"/>
        <v>0</v>
      </c>
      <c r="L68" s="433">
        <f>SUM(L69:L82)</f>
        <v>0</v>
      </c>
      <c r="M68" s="434">
        <f t="shared" si="1"/>
        <v>0</v>
      </c>
      <c r="N68" s="433">
        <f>SUM(N69:N82)</f>
        <v>0</v>
      </c>
      <c r="O68" s="435">
        <f t="shared" si="2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0"/>
      <c r="E69" s="75"/>
      <c r="F69" s="75"/>
      <c r="G69" s="75"/>
      <c r="H69" s="75"/>
      <c r="I69" s="43"/>
      <c r="J69" s="303"/>
      <c r="K69" s="315"/>
      <c r="L69" s="316"/>
      <c r="M69" s="317"/>
      <c r="N69" s="316"/>
      <c r="O69" s="318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0"/>
      <c r="E70" s="70"/>
      <c r="F70" s="70"/>
      <c r="G70" s="70"/>
      <c r="H70" s="70"/>
      <c r="I70" s="43"/>
      <c r="J70" s="303"/>
      <c r="K70" s="309"/>
      <c r="L70" s="112"/>
      <c r="M70" s="310"/>
      <c r="N70" s="112"/>
      <c r="O70" s="311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0"/>
      <c r="E71" s="70"/>
      <c r="F71" s="70"/>
      <c r="G71" s="70"/>
      <c r="H71" s="70"/>
      <c r="I71" s="43"/>
      <c r="J71" s="303"/>
      <c r="K71" s="309"/>
      <c r="L71" s="112"/>
      <c r="M71" s="310"/>
      <c r="N71" s="112"/>
      <c r="O71" s="31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0"/>
      <c r="E72" s="70"/>
      <c r="F72" s="70"/>
      <c r="G72" s="70"/>
      <c r="H72" s="70"/>
      <c r="I72" s="43"/>
      <c r="J72" s="303"/>
      <c r="K72" s="309"/>
      <c r="L72" s="112"/>
      <c r="M72" s="310"/>
      <c r="N72" s="112"/>
      <c r="O72" s="31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0"/>
      <c r="E73" s="70"/>
      <c r="F73" s="70"/>
      <c r="G73" s="70"/>
      <c r="H73" s="70"/>
      <c r="I73" s="43"/>
      <c r="J73" s="303"/>
      <c r="K73" s="309"/>
      <c r="L73" s="112"/>
      <c r="M73" s="310"/>
      <c r="N73" s="112"/>
      <c r="O73" s="311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0"/>
      <c r="E74" s="70"/>
      <c r="F74" s="70"/>
      <c r="G74" s="70"/>
      <c r="H74" s="70"/>
      <c r="I74" s="43"/>
      <c r="J74" s="303"/>
      <c r="K74" s="309"/>
      <c r="L74" s="112"/>
      <c r="M74" s="310"/>
      <c r="N74" s="112"/>
      <c r="O74" s="31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0"/>
      <c r="E75" s="70"/>
      <c r="F75" s="70"/>
      <c r="G75" s="70"/>
      <c r="H75" s="70"/>
      <c r="I75" s="43"/>
      <c r="J75" s="303"/>
      <c r="K75" s="309"/>
      <c r="L75" s="112"/>
      <c r="M75" s="310"/>
      <c r="N75" s="112"/>
      <c r="O75" s="31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0"/>
      <c r="E76" s="70"/>
      <c r="F76" s="70"/>
      <c r="G76" s="70"/>
      <c r="H76" s="70"/>
      <c r="I76" s="43"/>
      <c r="J76" s="303"/>
      <c r="K76" s="309"/>
      <c r="L76" s="112"/>
      <c r="M76" s="310"/>
      <c r="N76" s="112"/>
      <c r="O76" s="311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0"/>
      <c r="E77" s="70"/>
      <c r="F77" s="70"/>
      <c r="G77" s="70"/>
      <c r="H77" s="70"/>
      <c r="I77" s="43"/>
      <c r="J77" s="303"/>
      <c r="K77" s="309"/>
      <c r="L77" s="112"/>
      <c r="M77" s="310"/>
      <c r="N77" s="112"/>
      <c r="O77" s="31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0"/>
      <c r="E78" s="70"/>
      <c r="F78" s="70"/>
      <c r="G78" s="70"/>
      <c r="H78" s="70"/>
      <c r="I78" s="43"/>
      <c r="J78" s="303"/>
      <c r="K78" s="309"/>
      <c r="L78" s="112"/>
      <c r="M78" s="310"/>
      <c r="N78" s="112"/>
      <c r="O78" s="31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0"/>
      <c r="E79" s="70"/>
      <c r="F79" s="70"/>
      <c r="G79" s="70"/>
      <c r="H79" s="70"/>
      <c r="I79" s="43"/>
      <c r="J79" s="303"/>
      <c r="K79" s="309"/>
      <c r="L79" s="112"/>
      <c r="M79" s="310"/>
      <c r="N79" s="112"/>
      <c r="O79" s="31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0"/>
      <c r="E80" s="70"/>
      <c r="F80" s="70"/>
      <c r="G80" s="70"/>
      <c r="H80" s="70"/>
      <c r="I80" s="43"/>
      <c r="J80" s="303"/>
      <c r="K80" s="309"/>
      <c r="L80" s="112"/>
      <c r="M80" s="310"/>
      <c r="N80" s="112"/>
      <c r="O80" s="31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0"/>
      <c r="E81" s="83"/>
      <c r="F81" s="83"/>
      <c r="G81" s="83"/>
      <c r="H81" s="84"/>
      <c r="I81" s="46"/>
      <c r="J81" s="303"/>
      <c r="K81" s="309"/>
      <c r="L81" s="112"/>
      <c r="M81" s="310"/>
      <c r="N81" s="112"/>
      <c r="O81" s="31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303"/>
      <c r="K82" s="312"/>
      <c r="L82" s="151"/>
      <c r="M82" s="313"/>
      <c r="N82" s="151"/>
      <c r="O82" s="31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303"/>
      <c r="K83" s="432">
        <f t="shared" ref="K83:K115" si="3">D83</f>
        <v>0</v>
      </c>
      <c r="L83" s="433">
        <f>SUM(L84:L114)</f>
        <v>0</v>
      </c>
      <c r="M83" s="434">
        <f t="shared" ref="M83:M115" si="4">G83+H83</f>
        <v>0</v>
      </c>
      <c r="N83" s="433">
        <f>SUM(N84:N114)</f>
        <v>0</v>
      </c>
      <c r="O83" s="435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2"/>
      <c r="E84" s="75"/>
      <c r="F84" s="75"/>
      <c r="G84" s="75"/>
      <c r="H84" s="75"/>
      <c r="I84" s="43"/>
      <c r="J84" s="303"/>
      <c r="K84" s="315"/>
      <c r="L84" s="316"/>
      <c r="M84" s="317"/>
      <c r="N84" s="316"/>
      <c r="O84" s="318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2"/>
      <c r="E85" s="70"/>
      <c r="F85" s="70"/>
      <c r="G85" s="70"/>
      <c r="H85" s="70"/>
      <c r="I85" s="43"/>
      <c r="J85" s="303"/>
      <c r="K85" s="309"/>
      <c r="L85" s="112"/>
      <c r="M85" s="310"/>
      <c r="N85" s="112"/>
      <c r="O85" s="31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2"/>
      <c r="E86" s="70"/>
      <c r="F86" s="70"/>
      <c r="G86" s="70"/>
      <c r="H86" s="70"/>
      <c r="I86" s="43"/>
      <c r="J86" s="303"/>
      <c r="K86" s="309"/>
      <c r="L86" s="112"/>
      <c r="M86" s="310"/>
      <c r="N86" s="112"/>
      <c r="O86" s="31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2"/>
      <c r="E87" s="70"/>
      <c r="F87" s="70"/>
      <c r="G87" s="70"/>
      <c r="H87" s="70"/>
      <c r="I87" s="43"/>
      <c r="J87" s="303"/>
      <c r="K87" s="309"/>
      <c r="L87" s="112"/>
      <c r="M87" s="310"/>
      <c r="N87" s="112"/>
      <c r="O87" s="31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2"/>
      <c r="E88" s="70"/>
      <c r="F88" s="70"/>
      <c r="G88" s="70"/>
      <c r="H88" s="70"/>
      <c r="I88" s="43"/>
      <c r="J88" s="303"/>
      <c r="K88" s="309"/>
      <c r="L88" s="112"/>
      <c r="M88" s="310"/>
      <c r="N88" s="112"/>
      <c r="O88" s="31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2"/>
      <c r="E89" s="70"/>
      <c r="F89" s="70"/>
      <c r="G89" s="70"/>
      <c r="H89" s="70"/>
      <c r="I89" s="43"/>
      <c r="J89" s="303"/>
      <c r="K89" s="309"/>
      <c r="L89" s="112"/>
      <c r="M89" s="310"/>
      <c r="N89" s="112"/>
      <c r="O89" s="31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2"/>
      <c r="E90" s="70"/>
      <c r="F90" s="70"/>
      <c r="G90" s="70"/>
      <c r="H90" s="70"/>
      <c r="I90" s="43"/>
      <c r="J90" s="303"/>
      <c r="K90" s="309"/>
      <c r="L90" s="112"/>
      <c r="M90" s="310"/>
      <c r="N90" s="112"/>
      <c r="O90" s="31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2"/>
      <c r="E91" s="70"/>
      <c r="F91" s="70"/>
      <c r="G91" s="70"/>
      <c r="H91" s="70"/>
      <c r="I91" s="43"/>
      <c r="J91" s="303"/>
      <c r="K91" s="309"/>
      <c r="L91" s="112"/>
      <c r="M91" s="310"/>
      <c r="N91" s="112"/>
      <c r="O91" s="31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2"/>
      <c r="E92" s="70"/>
      <c r="F92" s="70"/>
      <c r="G92" s="70"/>
      <c r="H92" s="70"/>
      <c r="I92" s="43"/>
      <c r="J92" s="303"/>
      <c r="K92" s="309"/>
      <c r="L92" s="112"/>
      <c r="M92" s="310"/>
      <c r="N92" s="112"/>
      <c r="O92" s="31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2"/>
      <c r="E93" s="70"/>
      <c r="F93" s="70"/>
      <c r="G93" s="70"/>
      <c r="H93" s="70"/>
      <c r="I93" s="44"/>
      <c r="J93" s="303"/>
      <c r="K93" s="309"/>
      <c r="L93" s="112"/>
      <c r="M93" s="310"/>
      <c r="N93" s="112"/>
      <c r="O93" s="31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2"/>
      <c r="E94" s="70"/>
      <c r="F94" s="70"/>
      <c r="G94" s="70"/>
      <c r="H94" s="70"/>
      <c r="I94" s="43"/>
      <c r="J94" s="303"/>
      <c r="K94" s="309"/>
      <c r="L94" s="112"/>
      <c r="M94" s="310"/>
      <c r="N94" s="112"/>
      <c r="O94" s="311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2"/>
      <c r="E95" s="70"/>
      <c r="F95" s="70"/>
      <c r="G95" s="70"/>
      <c r="H95" s="70"/>
      <c r="I95" s="43"/>
      <c r="J95" s="303"/>
      <c r="K95" s="309"/>
      <c r="L95" s="112"/>
      <c r="M95" s="310"/>
      <c r="N95" s="112"/>
      <c r="O95" s="31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2"/>
      <c r="E96" s="70"/>
      <c r="F96" s="70"/>
      <c r="G96" s="70"/>
      <c r="H96" s="70"/>
      <c r="I96" s="43"/>
      <c r="J96" s="303"/>
      <c r="K96" s="309"/>
      <c r="L96" s="112"/>
      <c r="M96" s="310"/>
      <c r="N96" s="112"/>
      <c r="O96" s="311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2"/>
      <c r="E97" s="70"/>
      <c r="F97" s="70"/>
      <c r="G97" s="70"/>
      <c r="H97" s="70"/>
      <c r="I97" s="43"/>
      <c r="J97" s="303"/>
      <c r="K97" s="309"/>
      <c r="L97" s="112"/>
      <c r="M97" s="310"/>
      <c r="N97" s="112"/>
      <c r="O97" s="311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2"/>
      <c r="E98" s="70"/>
      <c r="F98" s="70"/>
      <c r="G98" s="70"/>
      <c r="H98" s="70"/>
      <c r="I98" s="43"/>
      <c r="J98" s="303"/>
      <c r="K98" s="309"/>
      <c r="L98" s="112"/>
      <c r="M98" s="310"/>
      <c r="N98" s="112"/>
      <c r="O98" s="31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2"/>
      <c r="E99" s="70"/>
      <c r="F99" s="70"/>
      <c r="G99" s="70"/>
      <c r="H99" s="70"/>
      <c r="I99" s="43"/>
      <c r="J99" s="303"/>
      <c r="K99" s="309"/>
      <c r="L99" s="112"/>
      <c r="M99" s="310"/>
      <c r="N99" s="112"/>
      <c r="O99" s="31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2"/>
      <c r="E100" s="70"/>
      <c r="F100" s="70"/>
      <c r="G100" s="70"/>
      <c r="H100" s="70"/>
      <c r="I100" s="43"/>
      <c r="J100" s="303"/>
      <c r="K100" s="309"/>
      <c r="L100" s="112"/>
      <c r="M100" s="310"/>
      <c r="N100" s="112"/>
      <c r="O100" s="31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2"/>
      <c r="E101" s="70"/>
      <c r="F101" s="70"/>
      <c r="G101" s="70"/>
      <c r="H101" s="70"/>
      <c r="I101" s="43"/>
      <c r="J101" s="303"/>
      <c r="K101" s="309"/>
      <c r="L101" s="112"/>
      <c r="M101" s="310"/>
      <c r="N101" s="112"/>
      <c r="O101" s="311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12"/>
      <c r="E102" s="70"/>
      <c r="F102" s="70"/>
      <c r="G102" s="70"/>
      <c r="H102" s="70"/>
      <c r="I102" s="43"/>
      <c r="J102" s="303"/>
      <c r="K102" s="309"/>
      <c r="L102" s="112"/>
      <c r="M102" s="310"/>
      <c r="N102" s="112"/>
      <c r="O102" s="31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2"/>
      <c r="E103" s="70"/>
      <c r="F103" s="70"/>
      <c r="G103" s="70"/>
      <c r="H103" s="70"/>
      <c r="I103" s="43"/>
      <c r="J103" s="303"/>
      <c r="K103" s="309"/>
      <c r="L103" s="112"/>
      <c r="M103" s="310"/>
      <c r="N103" s="112"/>
      <c r="O103" s="31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2"/>
      <c r="E104" s="70"/>
      <c r="F104" s="70"/>
      <c r="G104" s="70"/>
      <c r="H104" s="70"/>
      <c r="I104" s="43"/>
      <c r="J104" s="303"/>
      <c r="K104" s="309"/>
      <c r="L104" s="112"/>
      <c r="M104" s="310"/>
      <c r="N104" s="112"/>
      <c r="O104" s="311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2"/>
      <c r="E105" s="70"/>
      <c r="F105" s="70"/>
      <c r="G105" s="70"/>
      <c r="H105" s="70"/>
      <c r="I105" s="43"/>
      <c r="J105" s="303"/>
      <c r="K105" s="309"/>
      <c r="L105" s="112"/>
      <c r="M105" s="310"/>
      <c r="N105" s="112"/>
      <c r="O105" s="31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2"/>
      <c r="E106" s="70"/>
      <c r="F106" s="70"/>
      <c r="G106" s="70"/>
      <c r="H106" s="70"/>
      <c r="I106" s="43"/>
      <c r="J106" s="303"/>
      <c r="K106" s="309"/>
      <c r="L106" s="112"/>
      <c r="M106" s="310"/>
      <c r="N106" s="112"/>
      <c r="O106" s="31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2"/>
      <c r="E107" s="70"/>
      <c r="F107" s="70"/>
      <c r="G107" s="70"/>
      <c r="H107" s="70"/>
      <c r="I107" s="43"/>
      <c r="J107" s="303"/>
      <c r="K107" s="309"/>
      <c r="L107" s="112"/>
      <c r="M107" s="310"/>
      <c r="N107" s="112"/>
      <c r="O107" s="31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2"/>
      <c r="E108" s="70"/>
      <c r="F108" s="70"/>
      <c r="G108" s="70"/>
      <c r="H108" s="70"/>
      <c r="I108" s="43"/>
      <c r="J108" s="303"/>
      <c r="K108" s="309"/>
      <c r="L108" s="112"/>
      <c r="M108" s="310"/>
      <c r="N108" s="112"/>
      <c r="O108" s="31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2"/>
      <c r="E109" s="70"/>
      <c r="F109" s="70"/>
      <c r="G109" s="70"/>
      <c r="H109" s="70"/>
      <c r="I109" s="43"/>
      <c r="J109" s="303"/>
      <c r="K109" s="309"/>
      <c r="L109" s="112"/>
      <c r="M109" s="310"/>
      <c r="N109" s="112"/>
      <c r="O109" s="31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2"/>
      <c r="E110" s="70"/>
      <c r="F110" s="70"/>
      <c r="G110" s="70"/>
      <c r="H110" s="70"/>
      <c r="I110" s="43"/>
      <c r="J110" s="303"/>
      <c r="K110" s="309"/>
      <c r="L110" s="112"/>
      <c r="M110" s="310"/>
      <c r="N110" s="112"/>
      <c r="O110" s="311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2"/>
      <c r="E111" s="70"/>
      <c r="F111" s="70"/>
      <c r="G111" s="70"/>
      <c r="H111" s="70"/>
      <c r="I111" s="43"/>
      <c r="J111" s="303"/>
      <c r="K111" s="309"/>
      <c r="L111" s="112"/>
      <c r="M111" s="310"/>
      <c r="N111" s="112"/>
      <c r="O111" s="311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13"/>
      <c r="E112" s="79"/>
      <c r="F112" s="79"/>
      <c r="G112" s="79"/>
      <c r="H112" s="80"/>
      <c r="I112" s="46"/>
      <c r="J112" s="303"/>
      <c r="K112" s="309"/>
      <c r="L112" s="112"/>
      <c r="M112" s="310"/>
      <c r="N112" s="112"/>
      <c r="O112" s="31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2"/>
      <c r="E113" s="141"/>
      <c r="F113" s="142"/>
      <c r="G113" s="141"/>
      <c r="H113" s="141"/>
      <c r="I113" s="46"/>
      <c r="J113" s="303"/>
      <c r="K113" s="309"/>
      <c r="L113" s="112"/>
      <c r="M113" s="310"/>
      <c r="N113" s="112"/>
      <c r="O113" s="31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4"/>
      <c r="E114" s="143"/>
      <c r="F114" s="147"/>
      <c r="G114" s="143"/>
      <c r="H114" s="85"/>
      <c r="I114" s="45"/>
      <c r="J114" s="303"/>
      <c r="K114" s="312"/>
      <c r="L114" s="151"/>
      <c r="M114" s="313"/>
      <c r="N114" s="151"/>
      <c r="O114" s="31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303"/>
      <c r="K115" s="432">
        <f t="shared" si="3"/>
        <v>0</v>
      </c>
      <c r="L115" s="433">
        <f>SUM(L116:L124)</f>
        <v>0</v>
      </c>
      <c r="M115" s="434">
        <f t="shared" si="4"/>
        <v>0</v>
      </c>
      <c r="N115" s="433">
        <f>SUM(N116:N124)</f>
        <v>0</v>
      </c>
      <c r="O115" s="435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16"/>
      <c r="E116" s="77"/>
      <c r="F116" s="77"/>
      <c r="G116" s="77"/>
      <c r="H116" s="77"/>
      <c r="I116" s="42"/>
      <c r="J116" s="303"/>
      <c r="K116" s="315"/>
      <c r="L116" s="316"/>
      <c r="M116" s="317"/>
      <c r="N116" s="316"/>
      <c r="O116" s="318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15"/>
      <c r="E117" s="70"/>
      <c r="F117" s="70"/>
      <c r="G117" s="70"/>
      <c r="H117" s="70"/>
      <c r="I117" s="43"/>
      <c r="J117" s="303"/>
      <c r="K117" s="309"/>
      <c r="L117" s="112"/>
      <c r="M117" s="310"/>
      <c r="N117" s="112"/>
      <c r="O117" s="31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5"/>
      <c r="E118" s="70"/>
      <c r="F118" s="70"/>
      <c r="G118" s="70"/>
      <c r="H118" s="70"/>
      <c r="I118" s="43"/>
      <c r="J118" s="303"/>
      <c r="K118" s="309"/>
      <c r="L118" s="112"/>
      <c r="M118" s="310"/>
      <c r="N118" s="112"/>
      <c r="O118" s="31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15"/>
      <c r="E119" s="70"/>
      <c r="F119" s="70"/>
      <c r="G119" s="70"/>
      <c r="H119" s="70"/>
      <c r="I119" s="43"/>
      <c r="J119" s="303"/>
      <c r="K119" s="309"/>
      <c r="L119" s="112"/>
      <c r="M119" s="310"/>
      <c r="N119" s="112"/>
      <c r="O119" s="31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15"/>
      <c r="E120" s="70"/>
      <c r="F120" s="70"/>
      <c r="G120" s="70"/>
      <c r="H120" s="70"/>
      <c r="I120" s="43"/>
      <c r="J120" s="303"/>
      <c r="K120" s="309"/>
      <c r="L120" s="112"/>
      <c r="M120" s="310"/>
      <c r="N120" s="112"/>
      <c r="O120" s="31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15"/>
      <c r="E121" s="70"/>
      <c r="F121" s="70"/>
      <c r="G121" s="70"/>
      <c r="H121" s="70"/>
      <c r="I121" s="43"/>
      <c r="J121" s="303"/>
      <c r="K121" s="309"/>
      <c r="L121" s="112"/>
      <c r="M121" s="310"/>
      <c r="N121" s="112"/>
      <c r="O121" s="31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5"/>
      <c r="E122" s="70"/>
      <c r="F122" s="70"/>
      <c r="G122" s="70"/>
      <c r="H122" s="70"/>
      <c r="I122" s="43"/>
      <c r="J122" s="303"/>
      <c r="K122" s="309"/>
      <c r="L122" s="112"/>
      <c r="M122" s="310"/>
      <c r="N122" s="112"/>
      <c r="O122" s="311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5"/>
      <c r="E123" s="146"/>
      <c r="F123" s="146"/>
      <c r="G123" s="146"/>
      <c r="H123" s="146"/>
      <c r="I123" s="46"/>
      <c r="J123" s="303"/>
      <c r="K123" s="309"/>
      <c r="L123" s="112"/>
      <c r="M123" s="310"/>
      <c r="N123" s="112"/>
      <c r="O123" s="31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17"/>
      <c r="E124" s="147"/>
      <c r="F124" s="147"/>
      <c r="G124" s="147"/>
      <c r="H124" s="148"/>
      <c r="I124" s="45"/>
      <c r="J124" s="303"/>
      <c r="K124" s="320"/>
      <c r="L124" s="321"/>
      <c r="M124" s="322"/>
      <c r="N124" s="321"/>
      <c r="O124" s="323"/>
    </row>
    <row r="125" spans="1:15" ht="15" customHeight="1" x14ac:dyDescent="0.25">
      <c r="A125" s="6"/>
      <c r="B125" s="6"/>
      <c r="C125" s="6"/>
      <c r="D125" s="448" t="s">
        <v>98</v>
      </c>
      <c r="E125" s="448"/>
      <c r="F125" s="448"/>
      <c r="G125" s="448"/>
      <c r="H125" s="448"/>
      <c r="I125" s="324">
        <v>0</v>
      </c>
      <c r="J125" s="325"/>
      <c r="K125" s="326"/>
      <c r="L125" s="326"/>
      <c r="M125" s="327"/>
      <c r="N125" s="327"/>
      <c r="O125" s="327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90" zoomScaleNormal="90" workbookViewId="0">
      <pane xSplit="9" ySplit="6" topLeftCell="J109" activePane="bottomRight" state="frozen"/>
      <selection pane="topRight" activeCell="K1" sqref="K1"/>
      <selection pane="bottomLeft" activeCell="A7" sqref="A7"/>
      <selection pane="bottomRight" activeCell="K5" sqref="K5:O122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3" width="10.7109375" customWidth="1"/>
    <col min="14" max="15" width="9.7109375" customWidth="1"/>
    <col min="16" max="16" width="9.28515625" customWidth="1"/>
  </cols>
  <sheetData>
    <row r="1" spans="1:16" ht="18" customHeight="1" x14ac:dyDescent="0.25">
      <c r="K1" s="113"/>
      <c r="L1" s="17" t="s">
        <v>132</v>
      </c>
    </row>
    <row r="2" spans="1:16" ht="18" customHeight="1" x14ac:dyDescent="0.25">
      <c r="A2" s="4"/>
      <c r="B2" s="4"/>
      <c r="C2" s="436" t="s">
        <v>139</v>
      </c>
      <c r="D2" s="436"/>
      <c r="E2" s="66"/>
      <c r="F2" s="66"/>
      <c r="G2" s="66"/>
      <c r="H2" s="66"/>
      <c r="I2" s="26">
        <v>2022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298"/>
      <c r="L3" s="17" t="s">
        <v>133</v>
      </c>
    </row>
    <row r="4" spans="1:16" ht="18" customHeight="1" thickBot="1" x14ac:dyDescent="0.3">
      <c r="A4" s="439" t="s">
        <v>0</v>
      </c>
      <c r="B4" s="441" t="s">
        <v>1</v>
      </c>
      <c r="C4" s="441" t="s">
        <v>2</v>
      </c>
      <c r="D4" s="449" t="s">
        <v>3</v>
      </c>
      <c r="E4" s="451" t="s">
        <v>131</v>
      </c>
      <c r="F4" s="452"/>
      <c r="G4" s="452"/>
      <c r="H4" s="453"/>
      <c r="I4" s="446" t="s">
        <v>99</v>
      </c>
      <c r="J4" s="4"/>
      <c r="K4" s="18"/>
      <c r="L4" s="17" t="s">
        <v>135</v>
      </c>
    </row>
    <row r="5" spans="1:16" ht="30" customHeight="1" thickBot="1" x14ac:dyDescent="0.3">
      <c r="A5" s="440"/>
      <c r="B5" s="442"/>
      <c r="C5" s="442"/>
      <c r="D5" s="450"/>
      <c r="E5" s="3">
        <v>2</v>
      </c>
      <c r="F5" s="3">
        <v>3</v>
      </c>
      <c r="G5" s="3">
        <v>4</v>
      </c>
      <c r="H5" s="3">
        <v>5</v>
      </c>
      <c r="I5" s="447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853</v>
      </c>
      <c r="E6" s="154">
        <v>3.8344597940186169</v>
      </c>
      <c r="F6" s="154">
        <v>31.265059559177207</v>
      </c>
      <c r="G6" s="154">
        <v>35.241999150087388</v>
      </c>
      <c r="H6" s="154">
        <v>29.658481496716782</v>
      </c>
      <c r="I6" s="114">
        <v>4</v>
      </c>
      <c r="J6" s="21"/>
      <c r="K6" s="411">
        <f>D6</f>
        <v>853</v>
      </c>
      <c r="L6" s="412">
        <f>L7+L16+L29+L47+L67+L82+L113</f>
        <v>584</v>
      </c>
      <c r="M6" s="299">
        <f>G6+H6</f>
        <v>64.900480646804169</v>
      </c>
      <c r="N6" s="412">
        <f>N7+N16+N29+N47+N67+N82+N113</f>
        <v>23</v>
      </c>
      <c r="O6" s="418">
        <f>E6</f>
        <v>3.8344597940186169</v>
      </c>
      <c r="P6" s="58"/>
    </row>
    <row r="7" spans="1:16" ht="15" customHeight="1" thickBot="1" x14ac:dyDescent="0.3">
      <c r="A7" s="32"/>
      <c r="B7" s="25"/>
      <c r="C7" s="33" t="s">
        <v>101</v>
      </c>
      <c r="D7" s="34">
        <f>SUM(D8:D15)</f>
        <v>84</v>
      </c>
      <c r="E7" s="81">
        <v>2.6785714285714288</v>
      </c>
      <c r="F7" s="81">
        <v>21.628787878787879</v>
      </c>
      <c r="G7" s="81">
        <v>40.313852813852819</v>
      </c>
      <c r="H7" s="81">
        <v>35.378787878787882</v>
      </c>
      <c r="I7" s="41">
        <f>AVERAGE(I8:I15)</f>
        <v>4.0839285714285722</v>
      </c>
      <c r="J7" s="21"/>
      <c r="K7" s="419">
        <f t="shared" ref="K7:K21" si="0">D7</f>
        <v>84</v>
      </c>
      <c r="L7" s="420">
        <f>SUM(L8:L15)</f>
        <v>63</v>
      </c>
      <c r="M7" s="427">
        <f t="shared" ref="M7:M21" si="1">G7+H7</f>
        <v>75.692640692640708</v>
      </c>
      <c r="N7" s="420">
        <f>SUM(N8:N15)</f>
        <v>2</v>
      </c>
      <c r="O7" s="426">
        <f t="shared" ref="O7:O21" si="2">E7</f>
        <v>2.6785714285714288</v>
      </c>
      <c r="P7" s="68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144">
        <v>11</v>
      </c>
      <c r="E8" s="145"/>
      <c r="F8" s="145">
        <v>36.363636363636367</v>
      </c>
      <c r="G8" s="145">
        <v>27.272727272727273</v>
      </c>
      <c r="H8" s="145">
        <v>36.363636363636367</v>
      </c>
      <c r="I8" s="43">
        <f t="shared" ref="I8:I72" si="3">(E8*2+F8*3+G8*4+H8*5)/100</f>
        <v>4</v>
      </c>
      <c r="J8" s="21"/>
      <c r="K8" s="98">
        <f t="shared" si="0"/>
        <v>11</v>
      </c>
      <c r="L8" s="99">
        <f t="shared" ref="L8" si="4">M8*K8/100</f>
        <v>7</v>
      </c>
      <c r="M8" s="100">
        <f t="shared" si="1"/>
        <v>63.63636363636364</v>
      </c>
      <c r="N8" s="99">
        <f t="shared" ref="N8" si="5">O8*K8/100</f>
        <v>0</v>
      </c>
      <c r="O8" s="101">
        <f t="shared" si="2"/>
        <v>0</v>
      </c>
      <c r="P8" s="61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144">
        <v>21</v>
      </c>
      <c r="E9" s="145">
        <v>4.7619047619047619</v>
      </c>
      <c r="F9" s="145">
        <v>38.095238095238095</v>
      </c>
      <c r="G9" s="145">
        <v>19.047619047619047</v>
      </c>
      <c r="H9" s="145">
        <v>38.095238095238095</v>
      </c>
      <c r="I9" s="43">
        <f t="shared" si="3"/>
        <v>3.9047619047619047</v>
      </c>
      <c r="J9" s="21"/>
      <c r="K9" s="98">
        <f t="shared" si="0"/>
        <v>21</v>
      </c>
      <c r="L9" s="99">
        <f t="shared" ref="L9:L65" si="6">M9*K9/100</f>
        <v>12</v>
      </c>
      <c r="M9" s="100">
        <f t="shared" si="1"/>
        <v>57.142857142857139</v>
      </c>
      <c r="N9" s="99">
        <f t="shared" ref="N9:N65" si="7">O9*K9/100</f>
        <v>1</v>
      </c>
      <c r="O9" s="101">
        <f t="shared" si="2"/>
        <v>4.7619047619047619</v>
      </c>
      <c r="P9" s="61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200">
        <v>30</v>
      </c>
      <c r="E10" s="201"/>
      <c r="F10" s="201">
        <v>3.3333333333333335</v>
      </c>
      <c r="G10" s="201">
        <v>33.333333333333336</v>
      </c>
      <c r="H10" s="271">
        <v>63.333333333333336</v>
      </c>
      <c r="I10" s="46">
        <f t="shared" si="3"/>
        <v>4.5999999999999996</v>
      </c>
      <c r="J10" s="21"/>
      <c r="K10" s="98">
        <f t="shared" si="0"/>
        <v>30</v>
      </c>
      <c r="L10" s="99">
        <f t="shared" si="6"/>
        <v>29</v>
      </c>
      <c r="M10" s="100">
        <f t="shared" si="1"/>
        <v>96.666666666666671</v>
      </c>
      <c r="N10" s="99">
        <f t="shared" si="7"/>
        <v>0</v>
      </c>
      <c r="O10" s="101">
        <f t="shared" si="2"/>
        <v>0</v>
      </c>
      <c r="P10" s="61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200">
        <v>7</v>
      </c>
      <c r="E11" s="201"/>
      <c r="F11" s="201">
        <v>28.571428571428573</v>
      </c>
      <c r="G11" s="201">
        <v>42.857142857142854</v>
      </c>
      <c r="H11" s="270">
        <v>28.571428571428573</v>
      </c>
      <c r="I11" s="43">
        <f t="shared" si="3"/>
        <v>4</v>
      </c>
      <c r="J11" s="21"/>
      <c r="K11" s="98">
        <f t="shared" si="0"/>
        <v>7</v>
      </c>
      <c r="L11" s="99">
        <f t="shared" si="6"/>
        <v>5</v>
      </c>
      <c r="M11" s="100">
        <f t="shared" si="1"/>
        <v>71.428571428571431</v>
      </c>
      <c r="N11" s="99">
        <f t="shared" si="7"/>
        <v>0</v>
      </c>
      <c r="O11" s="101">
        <f t="shared" si="2"/>
        <v>0</v>
      </c>
      <c r="P11" s="61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200">
        <v>2</v>
      </c>
      <c r="E12" s="201"/>
      <c r="F12" s="201"/>
      <c r="G12" s="201">
        <v>50</v>
      </c>
      <c r="H12" s="201">
        <v>50</v>
      </c>
      <c r="I12" s="43">
        <f t="shared" si="3"/>
        <v>4.5</v>
      </c>
      <c r="J12" s="21"/>
      <c r="K12" s="98">
        <f t="shared" si="0"/>
        <v>2</v>
      </c>
      <c r="L12" s="99">
        <f t="shared" si="6"/>
        <v>2</v>
      </c>
      <c r="M12" s="100">
        <f t="shared" si="1"/>
        <v>100</v>
      </c>
      <c r="N12" s="99">
        <f t="shared" si="7"/>
        <v>0</v>
      </c>
      <c r="O12" s="101">
        <f t="shared" si="2"/>
        <v>0</v>
      </c>
      <c r="P12" s="61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144">
        <v>6</v>
      </c>
      <c r="E13" s="145"/>
      <c r="F13" s="145">
        <v>33.333333333333336</v>
      </c>
      <c r="G13" s="145">
        <v>33.333333333333336</v>
      </c>
      <c r="H13" s="145">
        <v>33.333333333333336</v>
      </c>
      <c r="I13" s="43">
        <f t="shared" si="3"/>
        <v>4</v>
      </c>
      <c r="J13" s="21"/>
      <c r="K13" s="98">
        <f t="shared" si="0"/>
        <v>6</v>
      </c>
      <c r="L13" s="99">
        <f t="shared" si="6"/>
        <v>4</v>
      </c>
      <c r="M13" s="100">
        <f t="shared" si="1"/>
        <v>66.666666666666671</v>
      </c>
      <c r="N13" s="99">
        <f t="shared" si="7"/>
        <v>0</v>
      </c>
      <c r="O13" s="101">
        <f t="shared" si="2"/>
        <v>0</v>
      </c>
      <c r="P13" s="67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200">
        <v>6</v>
      </c>
      <c r="E14" s="201">
        <v>16.666666666666668</v>
      </c>
      <c r="F14" s="201">
        <v>33.333333333333336</v>
      </c>
      <c r="G14" s="201">
        <v>16.666666666666668</v>
      </c>
      <c r="H14" s="270">
        <v>33.333333333333336</v>
      </c>
      <c r="I14" s="43">
        <f t="shared" si="3"/>
        <v>3.666666666666667</v>
      </c>
      <c r="J14" s="21"/>
      <c r="K14" s="98">
        <f t="shared" si="0"/>
        <v>6</v>
      </c>
      <c r="L14" s="99">
        <f t="shared" si="6"/>
        <v>3</v>
      </c>
      <c r="M14" s="100">
        <f t="shared" si="1"/>
        <v>50</v>
      </c>
      <c r="N14" s="99">
        <f t="shared" si="7"/>
        <v>1</v>
      </c>
      <c r="O14" s="101">
        <f t="shared" si="2"/>
        <v>16.666666666666668</v>
      </c>
      <c r="P14" s="61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200">
        <v>1</v>
      </c>
      <c r="E15" s="201"/>
      <c r="F15" s="201"/>
      <c r="G15" s="201">
        <v>100</v>
      </c>
      <c r="H15" s="201"/>
      <c r="I15" s="45">
        <f t="shared" si="3"/>
        <v>4</v>
      </c>
      <c r="J15" s="21"/>
      <c r="K15" s="102">
        <f t="shared" si="0"/>
        <v>1</v>
      </c>
      <c r="L15" s="103">
        <f t="shared" si="6"/>
        <v>1</v>
      </c>
      <c r="M15" s="104">
        <f t="shared" si="1"/>
        <v>100</v>
      </c>
      <c r="N15" s="103">
        <f t="shared" si="7"/>
        <v>0</v>
      </c>
      <c r="O15" s="105">
        <f t="shared" si="2"/>
        <v>0</v>
      </c>
      <c r="P15" s="61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47</v>
      </c>
      <c r="E16" s="38">
        <v>0</v>
      </c>
      <c r="F16" s="38">
        <v>33.98989898989899</v>
      </c>
      <c r="G16" s="38">
        <v>28.631313131313128</v>
      </c>
      <c r="H16" s="38">
        <v>37.378787878787875</v>
      </c>
      <c r="I16" s="39">
        <f>AVERAGE(I17:I28)</f>
        <v>4.0338888888888889</v>
      </c>
      <c r="J16" s="21"/>
      <c r="K16" s="419">
        <f t="shared" si="0"/>
        <v>47</v>
      </c>
      <c r="L16" s="420">
        <f>SUM(L17:L28)</f>
        <v>29</v>
      </c>
      <c r="M16" s="427">
        <f t="shared" si="1"/>
        <v>66.01010101010101</v>
      </c>
      <c r="N16" s="420">
        <f>SUM(N17:N28)</f>
        <v>0</v>
      </c>
      <c r="O16" s="426">
        <f t="shared" si="2"/>
        <v>0</v>
      </c>
      <c r="P16" s="61"/>
    </row>
    <row r="17" spans="1:17" s="1" customFormat="1" ht="15" customHeight="1" x14ac:dyDescent="0.25">
      <c r="A17" s="10">
        <v>1</v>
      </c>
      <c r="B17" s="49">
        <v>20040</v>
      </c>
      <c r="C17" s="13" t="s">
        <v>11</v>
      </c>
      <c r="D17" s="144">
        <v>11</v>
      </c>
      <c r="E17" s="145"/>
      <c r="F17" s="145">
        <v>45.454545454545453</v>
      </c>
      <c r="G17" s="145">
        <v>9.0909090909090917</v>
      </c>
      <c r="H17" s="145">
        <v>45.454545454545453</v>
      </c>
      <c r="I17" s="42">
        <f t="shared" si="3"/>
        <v>4</v>
      </c>
      <c r="J17" s="21"/>
      <c r="K17" s="94">
        <f t="shared" si="0"/>
        <v>11</v>
      </c>
      <c r="L17" s="95">
        <f t="shared" ref="L17:L19" si="8">M17*K17/100</f>
        <v>6</v>
      </c>
      <c r="M17" s="96">
        <f t="shared" si="1"/>
        <v>54.545454545454547</v>
      </c>
      <c r="N17" s="95">
        <f t="shared" ref="N17:N19" si="9">O17*K17/100</f>
        <v>0</v>
      </c>
      <c r="O17" s="97">
        <f t="shared" si="2"/>
        <v>0</v>
      </c>
      <c r="P17" s="61"/>
    </row>
    <row r="18" spans="1:17" s="1" customFormat="1" ht="15" customHeight="1" x14ac:dyDescent="0.25">
      <c r="A18" s="16">
        <v>2</v>
      </c>
      <c r="B18" s="48">
        <v>20061</v>
      </c>
      <c r="C18" s="19" t="s">
        <v>13</v>
      </c>
      <c r="D18" s="144">
        <v>2</v>
      </c>
      <c r="E18" s="145"/>
      <c r="F18" s="145"/>
      <c r="G18" s="145"/>
      <c r="H18" s="145">
        <v>100</v>
      </c>
      <c r="I18" s="43">
        <f t="shared" si="3"/>
        <v>5</v>
      </c>
      <c r="J18" s="21"/>
      <c r="K18" s="98">
        <f t="shared" si="0"/>
        <v>2</v>
      </c>
      <c r="L18" s="99">
        <f t="shared" si="8"/>
        <v>2</v>
      </c>
      <c r="M18" s="100">
        <f t="shared" si="1"/>
        <v>100</v>
      </c>
      <c r="N18" s="99">
        <f t="shared" si="9"/>
        <v>0</v>
      </c>
      <c r="O18" s="101">
        <f t="shared" si="2"/>
        <v>0</v>
      </c>
      <c r="P18" s="61"/>
    </row>
    <row r="19" spans="1:17" s="1" customFormat="1" ht="15" customHeight="1" x14ac:dyDescent="0.25">
      <c r="A19" s="16">
        <v>3</v>
      </c>
      <c r="B19" s="48">
        <v>21020</v>
      </c>
      <c r="C19" s="19" t="s">
        <v>21</v>
      </c>
      <c r="D19" s="144">
        <v>2</v>
      </c>
      <c r="E19" s="145"/>
      <c r="F19" s="145">
        <v>50</v>
      </c>
      <c r="G19" s="145">
        <v>50</v>
      </c>
      <c r="H19" s="145"/>
      <c r="I19" s="43">
        <f t="shared" si="3"/>
        <v>3.5</v>
      </c>
      <c r="J19" s="21"/>
      <c r="K19" s="98">
        <f t="shared" si="0"/>
        <v>2</v>
      </c>
      <c r="L19" s="99">
        <f t="shared" si="8"/>
        <v>1</v>
      </c>
      <c r="M19" s="100">
        <f t="shared" si="1"/>
        <v>50</v>
      </c>
      <c r="N19" s="99">
        <f t="shared" si="9"/>
        <v>0</v>
      </c>
      <c r="O19" s="101">
        <f t="shared" si="2"/>
        <v>0</v>
      </c>
      <c r="P19" s="61"/>
    </row>
    <row r="20" spans="1:17" s="1" customFormat="1" ht="15" customHeight="1" x14ac:dyDescent="0.25">
      <c r="A20" s="11">
        <v>4</v>
      </c>
      <c r="B20" s="48">
        <v>20060</v>
      </c>
      <c r="C20" s="19" t="s">
        <v>12</v>
      </c>
      <c r="D20" s="200">
        <v>3</v>
      </c>
      <c r="E20" s="201"/>
      <c r="F20" s="201"/>
      <c r="G20" s="201"/>
      <c r="H20" s="201">
        <v>100</v>
      </c>
      <c r="I20" s="43">
        <f t="shared" si="3"/>
        <v>5</v>
      </c>
      <c r="J20" s="21"/>
      <c r="K20" s="98">
        <f t="shared" si="0"/>
        <v>3</v>
      </c>
      <c r="L20" s="99">
        <f t="shared" si="6"/>
        <v>3</v>
      </c>
      <c r="M20" s="343">
        <f t="shared" si="1"/>
        <v>100</v>
      </c>
      <c r="N20" s="99">
        <f t="shared" si="7"/>
        <v>0</v>
      </c>
      <c r="O20" s="101">
        <f t="shared" si="2"/>
        <v>0</v>
      </c>
      <c r="P20" s="61"/>
    </row>
    <row r="21" spans="1:17" s="1" customFormat="1" ht="15" customHeight="1" x14ac:dyDescent="0.25">
      <c r="A21" s="11">
        <v>5</v>
      </c>
      <c r="B21" s="48">
        <v>20400</v>
      </c>
      <c r="C21" s="19" t="s">
        <v>15</v>
      </c>
      <c r="D21" s="200">
        <v>9</v>
      </c>
      <c r="E21" s="201"/>
      <c r="F21" s="201">
        <v>44.444444444444443</v>
      </c>
      <c r="G21" s="201">
        <v>22.222222222222221</v>
      </c>
      <c r="H21" s="201">
        <v>33.333333333333336</v>
      </c>
      <c r="I21" s="43">
        <f t="shared" si="3"/>
        <v>3.8888888888888893</v>
      </c>
      <c r="J21" s="21"/>
      <c r="K21" s="98">
        <f t="shared" si="0"/>
        <v>9</v>
      </c>
      <c r="L21" s="99">
        <f t="shared" si="6"/>
        <v>5</v>
      </c>
      <c r="M21" s="100">
        <f t="shared" si="1"/>
        <v>55.555555555555557</v>
      </c>
      <c r="N21" s="99">
        <f t="shared" si="7"/>
        <v>0</v>
      </c>
      <c r="O21" s="101">
        <f t="shared" si="2"/>
        <v>0</v>
      </c>
      <c r="P21" s="61"/>
    </row>
    <row r="22" spans="1:17" s="1" customFormat="1" ht="15" customHeight="1" x14ac:dyDescent="0.25">
      <c r="A22" s="11">
        <v>6</v>
      </c>
      <c r="B22" s="48">
        <v>20080</v>
      </c>
      <c r="C22" s="19" t="s">
        <v>14</v>
      </c>
      <c r="D22" s="198"/>
      <c r="E22" s="199"/>
      <c r="F22" s="199"/>
      <c r="G22" s="199"/>
      <c r="H22" s="161"/>
      <c r="I22" s="43"/>
      <c r="J22" s="21"/>
      <c r="K22" s="98"/>
      <c r="L22" s="99"/>
      <c r="M22" s="100"/>
      <c r="N22" s="99"/>
      <c r="O22" s="101"/>
    </row>
    <row r="23" spans="1:17" s="1" customFormat="1" ht="15" customHeight="1" x14ac:dyDescent="0.25">
      <c r="A23" s="11">
        <v>7</v>
      </c>
      <c r="B23" s="48">
        <v>20460</v>
      </c>
      <c r="C23" s="19" t="s">
        <v>16</v>
      </c>
      <c r="D23" s="144">
        <v>4</v>
      </c>
      <c r="E23" s="145"/>
      <c r="F23" s="145">
        <v>25</v>
      </c>
      <c r="G23" s="145">
        <v>50</v>
      </c>
      <c r="H23" s="145">
        <v>25</v>
      </c>
      <c r="I23" s="43">
        <f t="shared" si="3"/>
        <v>4</v>
      </c>
      <c r="J23" s="21"/>
      <c r="K23" s="98">
        <f>D23</f>
        <v>4</v>
      </c>
      <c r="L23" s="99">
        <f t="shared" si="6"/>
        <v>3</v>
      </c>
      <c r="M23" s="100">
        <f>G23+H23</f>
        <v>75</v>
      </c>
      <c r="N23" s="99">
        <f t="shared" si="7"/>
        <v>0</v>
      </c>
      <c r="O23" s="101">
        <f>E23</f>
        <v>0</v>
      </c>
    </row>
    <row r="24" spans="1:17" s="1" customFormat="1" ht="15" customHeight="1" x14ac:dyDescent="0.25">
      <c r="A24" s="11">
        <v>8</v>
      </c>
      <c r="B24" s="48">
        <v>20550</v>
      </c>
      <c r="C24" s="19" t="s">
        <v>17</v>
      </c>
      <c r="D24" s="200">
        <v>2</v>
      </c>
      <c r="E24" s="201"/>
      <c r="F24" s="201">
        <v>50</v>
      </c>
      <c r="G24" s="201">
        <v>50</v>
      </c>
      <c r="H24" s="145"/>
      <c r="I24" s="43">
        <f t="shared" si="3"/>
        <v>3.5</v>
      </c>
      <c r="J24" s="21"/>
      <c r="K24" s="98">
        <f>D24</f>
        <v>2</v>
      </c>
      <c r="L24" s="99">
        <f t="shared" si="6"/>
        <v>1</v>
      </c>
      <c r="M24" s="100">
        <f>G24+H24</f>
        <v>50</v>
      </c>
      <c r="N24" s="112">
        <f t="shared" si="7"/>
        <v>0</v>
      </c>
      <c r="O24" s="101">
        <f>E24</f>
        <v>0</v>
      </c>
    </row>
    <row r="25" spans="1:17" s="1" customFormat="1" ht="15" customHeight="1" x14ac:dyDescent="0.25">
      <c r="A25" s="11">
        <v>9</v>
      </c>
      <c r="B25" s="48">
        <v>20630</v>
      </c>
      <c r="C25" s="19" t="s">
        <v>18</v>
      </c>
      <c r="D25" s="200">
        <v>5</v>
      </c>
      <c r="E25" s="201"/>
      <c r="F25" s="201">
        <v>40</v>
      </c>
      <c r="G25" s="201">
        <v>40</v>
      </c>
      <c r="H25" s="145">
        <v>20</v>
      </c>
      <c r="I25" s="43">
        <f t="shared" si="3"/>
        <v>3.8</v>
      </c>
      <c r="J25" s="21"/>
      <c r="K25" s="98">
        <f>D25</f>
        <v>5</v>
      </c>
      <c r="L25" s="99">
        <f t="shared" si="6"/>
        <v>3</v>
      </c>
      <c r="M25" s="100">
        <f>G25+H25</f>
        <v>60</v>
      </c>
      <c r="N25" s="112">
        <f t="shared" si="7"/>
        <v>0</v>
      </c>
      <c r="O25" s="101">
        <f>E25</f>
        <v>0</v>
      </c>
    </row>
    <row r="26" spans="1:17" s="1" customFormat="1" ht="15" customHeight="1" x14ac:dyDescent="0.25">
      <c r="A26" s="11">
        <v>10</v>
      </c>
      <c r="B26" s="48">
        <v>20810</v>
      </c>
      <c r="C26" s="19" t="s">
        <v>19</v>
      </c>
      <c r="D26" s="144"/>
      <c r="E26" s="145"/>
      <c r="F26" s="145"/>
      <c r="G26" s="145"/>
      <c r="H26" s="145"/>
      <c r="I26" s="43"/>
      <c r="J26" s="21"/>
      <c r="K26" s="98"/>
      <c r="L26" s="99"/>
      <c r="M26" s="100"/>
      <c r="N26" s="112"/>
      <c r="O26" s="101"/>
    </row>
    <row r="27" spans="1:17" s="1" customFormat="1" ht="15" customHeight="1" x14ac:dyDescent="0.25">
      <c r="A27" s="11">
        <v>11</v>
      </c>
      <c r="B27" s="48">
        <v>20900</v>
      </c>
      <c r="C27" s="19" t="s">
        <v>20</v>
      </c>
      <c r="D27" s="144">
        <v>5</v>
      </c>
      <c r="E27" s="145"/>
      <c r="F27" s="145">
        <v>60</v>
      </c>
      <c r="G27" s="145">
        <v>40</v>
      </c>
      <c r="H27" s="145"/>
      <c r="I27" s="43">
        <f t="shared" si="3"/>
        <v>3.4</v>
      </c>
      <c r="J27" s="21"/>
      <c r="K27" s="98">
        <f t="shared" ref="K27:K53" si="10">D27</f>
        <v>5</v>
      </c>
      <c r="L27" s="99">
        <f t="shared" si="6"/>
        <v>2</v>
      </c>
      <c r="M27" s="100">
        <f t="shared" ref="M27:M53" si="11">G27+H27</f>
        <v>40</v>
      </c>
      <c r="N27" s="112">
        <f t="shared" si="7"/>
        <v>0</v>
      </c>
      <c r="O27" s="101">
        <f t="shared" ref="O27:O53" si="12">E27</f>
        <v>0</v>
      </c>
    </row>
    <row r="28" spans="1:17" s="1" customFormat="1" ht="15" customHeight="1" thickBot="1" x14ac:dyDescent="0.3">
      <c r="A28" s="12">
        <v>12</v>
      </c>
      <c r="B28" s="52">
        <v>21350</v>
      </c>
      <c r="C28" s="20" t="s">
        <v>22</v>
      </c>
      <c r="D28" s="124">
        <v>4</v>
      </c>
      <c r="E28" s="125"/>
      <c r="F28" s="125">
        <v>25</v>
      </c>
      <c r="G28" s="125">
        <v>25</v>
      </c>
      <c r="H28" s="126">
        <v>50</v>
      </c>
      <c r="I28" s="45">
        <f t="shared" si="3"/>
        <v>4.25</v>
      </c>
      <c r="J28" s="21"/>
      <c r="K28" s="102">
        <f t="shared" si="10"/>
        <v>4</v>
      </c>
      <c r="L28" s="103">
        <f t="shared" si="6"/>
        <v>3</v>
      </c>
      <c r="M28" s="104">
        <f t="shared" si="11"/>
        <v>75</v>
      </c>
      <c r="N28" s="151">
        <f t="shared" si="7"/>
        <v>0</v>
      </c>
      <c r="O28" s="105">
        <f t="shared" si="12"/>
        <v>0</v>
      </c>
    </row>
    <row r="29" spans="1:17" s="1" customFormat="1" ht="15" customHeight="1" thickBot="1" x14ac:dyDescent="0.3">
      <c r="A29" s="35"/>
      <c r="B29" s="51"/>
      <c r="C29" s="37" t="s">
        <v>103</v>
      </c>
      <c r="D29" s="36">
        <f>SUM(D30:D46)</f>
        <v>88</v>
      </c>
      <c r="E29" s="38">
        <v>7.6960784313725492</v>
      </c>
      <c r="F29" s="38">
        <v>36.356209150326798</v>
      </c>
      <c r="G29" s="38">
        <v>33.725490196078432</v>
      </c>
      <c r="H29" s="38">
        <v>22.222222222222221</v>
      </c>
      <c r="I29" s="39">
        <f>AVERAGE(I30:I46)</f>
        <v>3.7047385620915034</v>
      </c>
      <c r="J29" s="21"/>
      <c r="K29" s="419">
        <f t="shared" si="10"/>
        <v>88</v>
      </c>
      <c r="L29" s="420">
        <f>SUM(L30:L46)</f>
        <v>52</v>
      </c>
      <c r="M29" s="427">
        <f t="shared" si="11"/>
        <v>55.947712418300654</v>
      </c>
      <c r="N29" s="420">
        <f>SUM(N30:N46)</f>
        <v>7</v>
      </c>
      <c r="O29" s="426">
        <f t="shared" si="12"/>
        <v>7.6960784313725492</v>
      </c>
    </row>
    <row r="30" spans="1:17" s="1" customFormat="1" ht="15" customHeight="1" x14ac:dyDescent="0.25">
      <c r="A30" s="10">
        <v>1</v>
      </c>
      <c r="B30" s="49">
        <v>30070</v>
      </c>
      <c r="C30" s="13" t="s">
        <v>24</v>
      </c>
      <c r="D30" s="200">
        <v>10</v>
      </c>
      <c r="E30" s="201"/>
      <c r="F30" s="201">
        <v>10</v>
      </c>
      <c r="G30" s="201">
        <v>40</v>
      </c>
      <c r="H30" s="201">
        <v>50</v>
      </c>
      <c r="I30" s="42">
        <f t="shared" si="3"/>
        <v>4.4000000000000004</v>
      </c>
      <c r="J30" s="7"/>
      <c r="K30" s="94">
        <f t="shared" si="10"/>
        <v>10</v>
      </c>
      <c r="L30" s="95">
        <f t="shared" si="6"/>
        <v>9</v>
      </c>
      <c r="M30" s="96">
        <f t="shared" si="11"/>
        <v>90</v>
      </c>
      <c r="N30" s="95">
        <f t="shared" si="7"/>
        <v>0</v>
      </c>
      <c r="O30" s="97">
        <f t="shared" si="12"/>
        <v>0</v>
      </c>
      <c r="Q30" s="61"/>
    </row>
    <row r="31" spans="1:17" s="1" customFormat="1" ht="15" customHeight="1" x14ac:dyDescent="0.25">
      <c r="A31" s="11">
        <v>2</v>
      </c>
      <c r="B31" s="48">
        <v>30480</v>
      </c>
      <c r="C31" s="19" t="s">
        <v>111</v>
      </c>
      <c r="D31" s="144">
        <v>4</v>
      </c>
      <c r="E31" s="145">
        <v>25</v>
      </c>
      <c r="F31" s="145"/>
      <c r="G31" s="145">
        <v>75</v>
      </c>
      <c r="H31" s="145"/>
      <c r="I31" s="43">
        <f t="shared" si="3"/>
        <v>3.5</v>
      </c>
      <c r="J31" s="7"/>
      <c r="K31" s="98">
        <f t="shared" si="10"/>
        <v>4</v>
      </c>
      <c r="L31" s="99">
        <f t="shared" si="6"/>
        <v>3</v>
      </c>
      <c r="M31" s="100">
        <f t="shared" si="11"/>
        <v>75</v>
      </c>
      <c r="N31" s="99">
        <f t="shared" si="7"/>
        <v>1</v>
      </c>
      <c r="O31" s="101">
        <f t="shared" si="12"/>
        <v>25</v>
      </c>
    </row>
    <row r="32" spans="1:17" s="1" customFormat="1" ht="15" customHeight="1" x14ac:dyDescent="0.25">
      <c r="A32" s="11">
        <v>3</v>
      </c>
      <c r="B32" s="50">
        <v>30460</v>
      </c>
      <c r="C32" s="22" t="s">
        <v>29</v>
      </c>
      <c r="D32" s="200">
        <v>6</v>
      </c>
      <c r="E32" s="201"/>
      <c r="F32" s="201"/>
      <c r="G32" s="201">
        <v>33.333333333333336</v>
      </c>
      <c r="H32" s="201">
        <v>66.666666666666671</v>
      </c>
      <c r="I32" s="46">
        <f t="shared" si="3"/>
        <v>4.6666666666666679</v>
      </c>
      <c r="J32" s="7"/>
      <c r="K32" s="98">
        <f t="shared" si="10"/>
        <v>6</v>
      </c>
      <c r="L32" s="99">
        <f t="shared" si="6"/>
        <v>6</v>
      </c>
      <c r="M32" s="100">
        <f t="shared" si="11"/>
        <v>100</v>
      </c>
      <c r="N32" s="99">
        <f t="shared" si="7"/>
        <v>0</v>
      </c>
      <c r="O32" s="101">
        <f t="shared" si="12"/>
        <v>0</v>
      </c>
    </row>
    <row r="33" spans="1:17" s="1" customFormat="1" ht="15" customHeight="1" x14ac:dyDescent="0.25">
      <c r="A33" s="11">
        <v>4</v>
      </c>
      <c r="B33" s="48">
        <v>30030</v>
      </c>
      <c r="C33" s="19" t="s">
        <v>23</v>
      </c>
      <c r="D33" s="200">
        <v>3</v>
      </c>
      <c r="E33" s="201"/>
      <c r="F33" s="201"/>
      <c r="G33" s="201">
        <v>33.333333333333336</v>
      </c>
      <c r="H33" s="272">
        <v>66.666666666666671</v>
      </c>
      <c r="I33" s="43">
        <f t="shared" si="3"/>
        <v>4.6666666666666679</v>
      </c>
      <c r="J33" s="7"/>
      <c r="K33" s="98">
        <f t="shared" si="10"/>
        <v>3</v>
      </c>
      <c r="L33" s="99">
        <f t="shared" si="6"/>
        <v>3</v>
      </c>
      <c r="M33" s="100">
        <f t="shared" si="11"/>
        <v>100</v>
      </c>
      <c r="N33" s="99">
        <f t="shared" si="7"/>
        <v>0</v>
      </c>
      <c r="O33" s="101">
        <f t="shared" si="12"/>
        <v>0</v>
      </c>
    </row>
    <row r="34" spans="1:17" s="1" customFormat="1" ht="15" customHeight="1" x14ac:dyDescent="0.25">
      <c r="A34" s="11">
        <v>5</v>
      </c>
      <c r="B34" s="48">
        <v>31000</v>
      </c>
      <c r="C34" s="19" t="s">
        <v>37</v>
      </c>
      <c r="D34" s="200">
        <v>4</v>
      </c>
      <c r="E34" s="201"/>
      <c r="F34" s="201">
        <v>25</v>
      </c>
      <c r="G34" s="201">
        <v>25</v>
      </c>
      <c r="H34" s="270">
        <v>50</v>
      </c>
      <c r="I34" s="43">
        <f t="shared" si="3"/>
        <v>4.25</v>
      </c>
      <c r="J34" s="7"/>
      <c r="K34" s="98">
        <f t="shared" si="10"/>
        <v>4</v>
      </c>
      <c r="L34" s="99">
        <f t="shared" si="6"/>
        <v>3</v>
      </c>
      <c r="M34" s="100">
        <f t="shared" si="11"/>
        <v>75</v>
      </c>
      <c r="N34" s="99">
        <f t="shared" si="7"/>
        <v>0</v>
      </c>
      <c r="O34" s="101">
        <f t="shared" si="12"/>
        <v>0</v>
      </c>
    </row>
    <row r="35" spans="1:17" s="1" customFormat="1" ht="15" customHeight="1" x14ac:dyDescent="0.25">
      <c r="A35" s="11">
        <v>6</v>
      </c>
      <c r="B35" s="48">
        <v>30130</v>
      </c>
      <c r="C35" s="19" t="s">
        <v>25</v>
      </c>
      <c r="D35" s="144">
        <v>6</v>
      </c>
      <c r="E35" s="145">
        <v>33.333333333333336</v>
      </c>
      <c r="F35" s="145">
        <v>50</v>
      </c>
      <c r="G35" s="145">
        <v>16.666666666666668</v>
      </c>
      <c r="H35" s="145"/>
      <c r="I35" s="43">
        <f t="shared" si="3"/>
        <v>2.8333333333333339</v>
      </c>
      <c r="J35" s="7"/>
      <c r="K35" s="98">
        <f t="shared" si="10"/>
        <v>6</v>
      </c>
      <c r="L35" s="99">
        <f t="shared" si="6"/>
        <v>1</v>
      </c>
      <c r="M35" s="100">
        <f t="shared" si="11"/>
        <v>16.666666666666668</v>
      </c>
      <c r="N35" s="99">
        <f t="shared" si="7"/>
        <v>2</v>
      </c>
      <c r="O35" s="101">
        <f t="shared" si="12"/>
        <v>33.333333333333336</v>
      </c>
    </row>
    <row r="36" spans="1:17" s="1" customFormat="1" ht="15" customHeight="1" x14ac:dyDescent="0.25">
      <c r="A36" s="11">
        <v>7</v>
      </c>
      <c r="B36" s="48">
        <v>30160</v>
      </c>
      <c r="C36" s="19" t="s">
        <v>26</v>
      </c>
      <c r="D36" s="200">
        <v>1</v>
      </c>
      <c r="E36" s="201"/>
      <c r="F36" s="201">
        <v>100</v>
      </c>
      <c r="G36" s="201"/>
      <c r="H36" s="145"/>
      <c r="I36" s="43">
        <f t="shared" si="3"/>
        <v>3</v>
      </c>
      <c r="J36" s="7"/>
      <c r="K36" s="98">
        <f t="shared" si="10"/>
        <v>1</v>
      </c>
      <c r="L36" s="99">
        <f t="shared" si="6"/>
        <v>0</v>
      </c>
      <c r="M36" s="100">
        <f t="shared" si="11"/>
        <v>0</v>
      </c>
      <c r="N36" s="112">
        <f t="shared" si="7"/>
        <v>0</v>
      </c>
      <c r="O36" s="101">
        <f t="shared" si="12"/>
        <v>0</v>
      </c>
    </row>
    <row r="37" spans="1:17" s="1" customFormat="1" ht="15" customHeight="1" x14ac:dyDescent="0.25">
      <c r="A37" s="11">
        <v>8</v>
      </c>
      <c r="B37" s="48">
        <v>30310</v>
      </c>
      <c r="C37" s="19" t="s">
        <v>27</v>
      </c>
      <c r="D37" s="144">
        <v>8</v>
      </c>
      <c r="E37" s="145">
        <v>12.5</v>
      </c>
      <c r="F37" s="145">
        <v>37.5</v>
      </c>
      <c r="G37" s="145">
        <v>50</v>
      </c>
      <c r="H37" s="145"/>
      <c r="I37" s="43">
        <f t="shared" si="3"/>
        <v>3.375</v>
      </c>
      <c r="J37" s="7"/>
      <c r="K37" s="98">
        <f t="shared" si="10"/>
        <v>8</v>
      </c>
      <c r="L37" s="99">
        <f t="shared" si="6"/>
        <v>4</v>
      </c>
      <c r="M37" s="100">
        <f t="shared" si="11"/>
        <v>50</v>
      </c>
      <c r="N37" s="112">
        <f t="shared" si="7"/>
        <v>1</v>
      </c>
      <c r="O37" s="101">
        <f t="shared" si="12"/>
        <v>12.5</v>
      </c>
    </row>
    <row r="38" spans="1:17" s="1" customFormat="1" ht="15" customHeight="1" x14ac:dyDescent="0.25">
      <c r="A38" s="11">
        <v>9</v>
      </c>
      <c r="B38" s="48">
        <v>30440</v>
      </c>
      <c r="C38" s="19" t="s">
        <v>28</v>
      </c>
      <c r="D38" s="144">
        <v>5</v>
      </c>
      <c r="E38" s="145"/>
      <c r="F38" s="145">
        <v>40</v>
      </c>
      <c r="G38" s="145">
        <v>40</v>
      </c>
      <c r="H38" s="145">
        <v>20</v>
      </c>
      <c r="I38" s="43">
        <f t="shared" si="3"/>
        <v>3.8</v>
      </c>
      <c r="J38" s="7"/>
      <c r="K38" s="98">
        <f t="shared" si="10"/>
        <v>5</v>
      </c>
      <c r="L38" s="99">
        <f t="shared" si="6"/>
        <v>3</v>
      </c>
      <c r="M38" s="100">
        <f t="shared" si="11"/>
        <v>60</v>
      </c>
      <c r="N38" s="112">
        <f t="shared" si="7"/>
        <v>0</v>
      </c>
      <c r="O38" s="101">
        <f t="shared" si="12"/>
        <v>0</v>
      </c>
    </row>
    <row r="39" spans="1:17" s="1" customFormat="1" ht="15" customHeight="1" x14ac:dyDescent="0.25">
      <c r="A39" s="11">
        <v>10</v>
      </c>
      <c r="B39" s="48">
        <v>30500</v>
      </c>
      <c r="C39" s="19" t="s">
        <v>30</v>
      </c>
      <c r="D39" s="144">
        <v>4</v>
      </c>
      <c r="E39" s="145">
        <v>50</v>
      </c>
      <c r="F39" s="145"/>
      <c r="G39" s="145">
        <v>50</v>
      </c>
      <c r="H39" s="145"/>
      <c r="I39" s="43">
        <f t="shared" si="3"/>
        <v>3</v>
      </c>
      <c r="J39" s="7"/>
      <c r="K39" s="98">
        <f t="shared" si="10"/>
        <v>4</v>
      </c>
      <c r="L39" s="99">
        <f t="shared" si="6"/>
        <v>2</v>
      </c>
      <c r="M39" s="100">
        <f t="shared" si="11"/>
        <v>50</v>
      </c>
      <c r="N39" s="112">
        <f t="shared" si="7"/>
        <v>2</v>
      </c>
      <c r="O39" s="101">
        <f t="shared" si="12"/>
        <v>50</v>
      </c>
    </row>
    <row r="40" spans="1:17" s="1" customFormat="1" ht="15" customHeight="1" x14ac:dyDescent="0.25">
      <c r="A40" s="11">
        <v>11</v>
      </c>
      <c r="B40" s="48">
        <v>30530</v>
      </c>
      <c r="C40" s="19" t="s">
        <v>31</v>
      </c>
      <c r="D40" s="200">
        <v>4</v>
      </c>
      <c r="E40" s="201"/>
      <c r="F40" s="201">
        <v>50</v>
      </c>
      <c r="G40" s="201">
        <v>50</v>
      </c>
      <c r="H40" s="201"/>
      <c r="I40" s="43">
        <f t="shared" si="3"/>
        <v>3.5</v>
      </c>
      <c r="J40" s="7"/>
      <c r="K40" s="98">
        <f t="shared" si="10"/>
        <v>4</v>
      </c>
      <c r="L40" s="99">
        <f t="shared" si="6"/>
        <v>2</v>
      </c>
      <c r="M40" s="100">
        <f t="shared" si="11"/>
        <v>50</v>
      </c>
      <c r="N40" s="112">
        <f t="shared" si="7"/>
        <v>0</v>
      </c>
      <c r="O40" s="101">
        <f t="shared" si="12"/>
        <v>0</v>
      </c>
    </row>
    <row r="41" spans="1:17" s="1" customFormat="1" ht="15" customHeight="1" x14ac:dyDescent="0.25">
      <c r="A41" s="11">
        <v>12</v>
      </c>
      <c r="B41" s="48">
        <v>30640</v>
      </c>
      <c r="C41" s="19" t="s">
        <v>32</v>
      </c>
      <c r="D41" s="144">
        <v>2</v>
      </c>
      <c r="E41" s="145"/>
      <c r="F41" s="145"/>
      <c r="G41" s="145">
        <v>50</v>
      </c>
      <c r="H41" s="145">
        <v>50</v>
      </c>
      <c r="I41" s="43">
        <f t="shared" si="3"/>
        <v>4.5</v>
      </c>
      <c r="J41" s="7"/>
      <c r="K41" s="98">
        <f t="shared" si="10"/>
        <v>2</v>
      </c>
      <c r="L41" s="99">
        <f t="shared" si="6"/>
        <v>2</v>
      </c>
      <c r="M41" s="100">
        <f t="shared" si="11"/>
        <v>100</v>
      </c>
      <c r="N41" s="99">
        <f t="shared" si="7"/>
        <v>0</v>
      </c>
      <c r="O41" s="101">
        <f t="shared" si="12"/>
        <v>0</v>
      </c>
    </row>
    <row r="42" spans="1:17" s="1" customFormat="1" ht="15" customHeight="1" x14ac:dyDescent="0.25">
      <c r="A42" s="11">
        <v>13</v>
      </c>
      <c r="B42" s="48">
        <v>30650</v>
      </c>
      <c r="C42" s="19" t="s">
        <v>33</v>
      </c>
      <c r="D42" s="200">
        <v>3</v>
      </c>
      <c r="E42" s="201"/>
      <c r="F42" s="201">
        <v>100</v>
      </c>
      <c r="G42" s="201"/>
      <c r="H42" s="201"/>
      <c r="I42" s="43">
        <f t="shared" si="3"/>
        <v>3</v>
      </c>
      <c r="J42" s="7"/>
      <c r="K42" s="98">
        <f t="shared" si="10"/>
        <v>3</v>
      </c>
      <c r="L42" s="99">
        <f t="shared" si="6"/>
        <v>0</v>
      </c>
      <c r="M42" s="100">
        <f t="shared" si="11"/>
        <v>0</v>
      </c>
      <c r="N42" s="99">
        <f t="shared" si="7"/>
        <v>0</v>
      </c>
      <c r="O42" s="101">
        <f t="shared" si="12"/>
        <v>0</v>
      </c>
    </row>
    <row r="43" spans="1:17" s="1" customFormat="1" ht="15" customHeight="1" x14ac:dyDescent="0.25">
      <c r="A43" s="11">
        <v>14</v>
      </c>
      <c r="B43" s="48">
        <v>30790</v>
      </c>
      <c r="C43" s="19" t="s">
        <v>34</v>
      </c>
      <c r="D43" s="144">
        <v>6</v>
      </c>
      <c r="E43" s="145"/>
      <c r="F43" s="145">
        <v>66.666666666666671</v>
      </c>
      <c r="G43" s="145">
        <v>33.333333333333336</v>
      </c>
      <c r="H43" s="145"/>
      <c r="I43" s="43">
        <f t="shared" si="3"/>
        <v>3.3333333333333339</v>
      </c>
      <c r="J43" s="7"/>
      <c r="K43" s="98">
        <f t="shared" si="10"/>
        <v>6</v>
      </c>
      <c r="L43" s="99">
        <f t="shared" si="6"/>
        <v>2</v>
      </c>
      <c r="M43" s="100">
        <f t="shared" si="11"/>
        <v>33.333333333333336</v>
      </c>
      <c r="N43" s="112">
        <f t="shared" si="7"/>
        <v>0</v>
      </c>
      <c r="O43" s="101">
        <f t="shared" si="12"/>
        <v>0</v>
      </c>
    </row>
    <row r="44" spans="1:17" s="1" customFormat="1" ht="15" customHeight="1" x14ac:dyDescent="0.25">
      <c r="A44" s="11">
        <v>15</v>
      </c>
      <c r="B44" s="48">
        <v>30890</v>
      </c>
      <c r="C44" s="19" t="s">
        <v>35</v>
      </c>
      <c r="D44" s="144">
        <v>3</v>
      </c>
      <c r="E44" s="145"/>
      <c r="F44" s="145">
        <v>66.666666666666671</v>
      </c>
      <c r="G44" s="145"/>
      <c r="H44" s="145">
        <v>33.333333333333336</v>
      </c>
      <c r="I44" s="43">
        <f t="shared" si="3"/>
        <v>3.666666666666667</v>
      </c>
      <c r="J44" s="7"/>
      <c r="K44" s="98">
        <f t="shared" si="10"/>
        <v>3</v>
      </c>
      <c r="L44" s="99">
        <f t="shared" si="6"/>
        <v>1</v>
      </c>
      <c r="M44" s="100">
        <f t="shared" si="11"/>
        <v>33.333333333333336</v>
      </c>
      <c r="N44" s="99">
        <f t="shared" si="7"/>
        <v>0</v>
      </c>
      <c r="O44" s="101">
        <f t="shared" si="12"/>
        <v>0</v>
      </c>
    </row>
    <row r="45" spans="1:17" s="1" customFormat="1" ht="15" customHeight="1" x14ac:dyDescent="0.25">
      <c r="A45" s="11">
        <v>16</v>
      </c>
      <c r="B45" s="48">
        <v>30940</v>
      </c>
      <c r="C45" s="19" t="s">
        <v>36</v>
      </c>
      <c r="D45" s="198">
        <v>9</v>
      </c>
      <c r="E45" s="199"/>
      <c r="F45" s="199">
        <v>22.222222222222221</v>
      </c>
      <c r="G45" s="199">
        <v>66.666666666666671</v>
      </c>
      <c r="H45" s="145">
        <v>11.111111111111111</v>
      </c>
      <c r="I45" s="43">
        <f t="shared" si="3"/>
        <v>3.8888888888888893</v>
      </c>
      <c r="J45" s="7"/>
      <c r="K45" s="98">
        <f t="shared" si="10"/>
        <v>9</v>
      </c>
      <c r="L45" s="99">
        <f t="shared" si="6"/>
        <v>7.0000000000000009</v>
      </c>
      <c r="M45" s="100">
        <f t="shared" si="11"/>
        <v>77.777777777777786</v>
      </c>
      <c r="N45" s="99">
        <f t="shared" si="7"/>
        <v>0</v>
      </c>
      <c r="O45" s="101">
        <f t="shared" si="12"/>
        <v>0</v>
      </c>
    </row>
    <row r="46" spans="1:17" s="1" customFormat="1" ht="15" customHeight="1" thickBot="1" x14ac:dyDescent="0.3">
      <c r="A46" s="11">
        <v>17</v>
      </c>
      <c r="B46" s="52">
        <v>31480</v>
      </c>
      <c r="C46" s="20" t="s">
        <v>38</v>
      </c>
      <c r="D46" s="124">
        <v>10</v>
      </c>
      <c r="E46" s="125">
        <v>10</v>
      </c>
      <c r="F46" s="125">
        <v>50</v>
      </c>
      <c r="G46" s="125">
        <v>10</v>
      </c>
      <c r="H46" s="126">
        <v>30</v>
      </c>
      <c r="I46" s="45">
        <f t="shared" si="3"/>
        <v>3.6</v>
      </c>
      <c r="J46" s="7"/>
      <c r="K46" s="102">
        <f t="shared" si="10"/>
        <v>10</v>
      </c>
      <c r="L46" s="103">
        <f t="shared" si="6"/>
        <v>4</v>
      </c>
      <c r="M46" s="104">
        <f t="shared" si="11"/>
        <v>40</v>
      </c>
      <c r="N46" s="103">
        <f t="shared" si="7"/>
        <v>1</v>
      </c>
      <c r="O46" s="105">
        <f t="shared" si="12"/>
        <v>10</v>
      </c>
      <c r="Q46" s="61"/>
    </row>
    <row r="47" spans="1:17" s="1" customFormat="1" ht="15" customHeight="1" thickBot="1" x14ac:dyDescent="0.3">
      <c r="A47" s="35"/>
      <c r="B47" s="51"/>
      <c r="C47" s="37" t="s">
        <v>104</v>
      </c>
      <c r="D47" s="36">
        <f>SUM(D48:D66)</f>
        <v>136</v>
      </c>
      <c r="E47" s="82">
        <v>6.8181818181818183</v>
      </c>
      <c r="F47" s="82">
        <v>31.9465863997114</v>
      </c>
      <c r="G47" s="82">
        <v>30.647546897546892</v>
      </c>
      <c r="H47" s="82">
        <v>30.587684884559881</v>
      </c>
      <c r="I47" s="41">
        <f>AVERAGE(I48:I66)</f>
        <v>3.8500473484848485</v>
      </c>
      <c r="J47" s="21"/>
      <c r="K47" s="419">
        <f t="shared" si="10"/>
        <v>136</v>
      </c>
      <c r="L47" s="420">
        <f>SUM(L48:L66)</f>
        <v>96</v>
      </c>
      <c r="M47" s="427">
        <f t="shared" si="11"/>
        <v>61.235231782106773</v>
      </c>
      <c r="N47" s="420">
        <f>SUM(N48:N66)</f>
        <v>2</v>
      </c>
      <c r="O47" s="426">
        <f t="shared" si="12"/>
        <v>6.8181818181818183</v>
      </c>
    </row>
    <row r="48" spans="1:17" s="1" customFormat="1" ht="15" customHeight="1" x14ac:dyDescent="0.25">
      <c r="A48" s="59">
        <v>1</v>
      </c>
      <c r="B48" s="49">
        <v>40010</v>
      </c>
      <c r="C48" s="13" t="s">
        <v>39</v>
      </c>
      <c r="D48" s="200">
        <v>16</v>
      </c>
      <c r="E48" s="201"/>
      <c r="F48" s="201">
        <v>18.75</v>
      </c>
      <c r="G48" s="201">
        <v>25</v>
      </c>
      <c r="H48" s="201">
        <v>56.25</v>
      </c>
      <c r="I48" s="42">
        <f t="shared" si="3"/>
        <v>4.375</v>
      </c>
      <c r="J48" s="21"/>
      <c r="K48" s="94">
        <f t="shared" si="10"/>
        <v>16</v>
      </c>
      <c r="L48" s="95">
        <f t="shared" ref="L48:L53" si="13">M48*K48/100</f>
        <v>13</v>
      </c>
      <c r="M48" s="96">
        <f t="shared" si="11"/>
        <v>81.25</v>
      </c>
      <c r="N48" s="95">
        <f t="shared" ref="N48:N53" si="14">O48*K48/100</f>
        <v>0</v>
      </c>
      <c r="O48" s="97">
        <f t="shared" si="12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144">
        <v>1</v>
      </c>
      <c r="E49" s="145"/>
      <c r="F49" s="145"/>
      <c r="G49" s="145"/>
      <c r="H49" s="145">
        <v>100</v>
      </c>
      <c r="I49" s="43">
        <f t="shared" si="3"/>
        <v>5</v>
      </c>
      <c r="J49" s="21"/>
      <c r="K49" s="98">
        <f t="shared" si="10"/>
        <v>1</v>
      </c>
      <c r="L49" s="99">
        <f t="shared" si="13"/>
        <v>1</v>
      </c>
      <c r="M49" s="100">
        <f t="shared" si="11"/>
        <v>100</v>
      </c>
      <c r="N49" s="99">
        <f t="shared" si="14"/>
        <v>0</v>
      </c>
      <c r="O49" s="101">
        <f t="shared" si="12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144">
        <v>8</v>
      </c>
      <c r="E50" s="145"/>
      <c r="F50" s="145">
        <v>12.5</v>
      </c>
      <c r="G50" s="145">
        <v>37.5</v>
      </c>
      <c r="H50" s="145">
        <v>50</v>
      </c>
      <c r="I50" s="43">
        <f t="shared" si="3"/>
        <v>4.375</v>
      </c>
      <c r="J50" s="21"/>
      <c r="K50" s="98">
        <f t="shared" si="10"/>
        <v>8</v>
      </c>
      <c r="L50" s="99">
        <f t="shared" si="13"/>
        <v>7</v>
      </c>
      <c r="M50" s="100">
        <f t="shared" si="11"/>
        <v>87.5</v>
      </c>
      <c r="N50" s="99">
        <f t="shared" si="14"/>
        <v>0</v>
      </c>
      <c r="O50" s="101">
        <f t="shared" si="12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144">
        <v>36</v>
      </c>
      <c r="E51" s="145"/>
      <c r="F51" s="145">
        <v>16.666666666666668</v>
      </c>
      <c r="G51" s="145">
        <v>41.666666666666664</v>
      </c>
      <c r="H51" s="145">
        <v>41.666666666666664</v>
      </c>
      <c r="I51" s="43">
        <f t="shared" si="3"/>
        <v>4.25</v>
      </c>
      <c r="J51" s="21"/>
      <c r="K51" s="98">
        <f t="shared" si="10"/>
        <v>36</v>
      </c>
      <c r="L51" s="99">
        <f t="shared" si="13"/>
        <v>30</v>
      </c>
      <c r="M51" s="100">
        <f t="shared" si="11"/>
        <v>83.333333333333329</v>
      </c>
      <c r="N51" s="99">
        <f t="shared" si="14"/>
        <v>0</v>
      </c>
      <c r="O51" s="101">
        <f t="shared" si="12"/>
        <v>0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200">
        <v>4</v>
      </c>
      <c r="E52" s="201"/>
      <c r="F52" s="201">
        <v>75</v>
      </c>
      <c r="G52" s="201"/>
      <c r="H52" s="201">
        <v>25</v>
      </c>
      <c r="I52" s="43">
        <f t="shared" si="3"/>
        <v>3.5</v>
      </c>
      <c r="J52" s="21"/>
      <c r="K52" s="98">
        <f t="shared" si="10"/>
        <v>4</v>
      </c>
      <c r="L52" s="99">
        <f t="shared" si="13"/>
        <v>1</v>
      </c>
      <c r="M52" s="100">
        <f t="shared" si="11"/>
        <v>25</v>
      </c>
      <c r="N52" s="99">
        <f t="shared" si="14"/>
        <v>0</v>
      </c>
      <c r="O52" s="101">
        <f t="shared" si="12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200">
        <v>6</v>
      </c>
      <c r="E53" s="201"/>
      <c r="F53" s="201">
        <v>33.333333333333336</v>
      </c>
      <c r="G53" s="201"/>
      <c r="H53" s="201">
        <v>66.666666666666671</v>
      </c>
      <c r="I53" s="43">
        <f t="shared" si="3"/>
        <v>4.3333333333333339</v>
      </c>
      <c r="J53" s="21"/>
      <c r="K53" s="98">
        <f t="shared" si="10"/>
        <v>6</v>
      </c>
      <c r="L53" s="99">
        <f t="shared" si="13"/>
        <v>4</v>
      </c>
      <c r="M53" s="100">
        <f t="shared" si="11"/>
        <v>66.666666666666671</v>
      </c>
      <c r="N53" s="99">
        <f t="shared" si="14"/>
        <v>0</v>
      </c>
      <c r="O53" s="101">
        <f t="shared" si="12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144"/>
      <c r="E54" s="145"/>
      <c r="F54" s="145"/>
      <c r="G54" s="145"/>
      <c r="H54" s="145"/>
      <c r="I54" s="43"/>
      <c r="J54" s="21"/>
      <c r="K54" s="98"/>
      <c r="L54" s="99"/>
      <c r="M54" s="100"/>
      <c r="N54" s="112"/>
      <c r="O54" s="101"/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144">
        <v>9</v>
      </c>
      <c r="E55" s="145"/>
      <c r="F55" s="145">
        <v>22.222222222222221</v>
      </c>
      <c r="G55" s="145">
        <v>55.555555555555557</v>
      </c>
      <c r="H55" s="145">
        <v>22.222222222222221</v>
      </c>
      <c r="I55" s="43">
        <f t="shared" si="3"/>
        <v>4</v>
      </c>
      <c r="J55" s="21"/>
      <c r="K55" s="98">
        <f t="shared" ref="K55:K60" si="15">D55</f>
        <v>9</v>
      </c>
      <c r="L55" s="99">
        <f t="shared" ref="L55" si="16">M55*K55/100</f>
        <v>7</v>
      </c>
      <c r="M55" s="100">
        <f t="shared" ref="M55:M60" si="17">G55+H55</f>
        <v>77.777777777777771</v>
      </c>
      <c r="N55" s="99">
        <f t="shared" ref="N55" si="18">O55*K55/100</f>
        <v>0</v>
      </c>
      <c r="O55" s="101">
        <f t="shared" ref="O55:O60" si="19">E55</f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200">
        <v>15</v>
      </c>
      <c r="E56" s="201"/>
      <c r="F56" s="201">
        <v>26.666666666666668</v>
      </c>
      <c r="G56" s="201">
        <v>73.333333333333329</v>
      </c>
      <c r="H56" s="145"/>
      <c r="I56" s="43">
        <f t="shared" si="3"/>
        <v>3.7333333333333329</v>
      </c>
      <c r="J56" s="21"/>
      <c r="K56" s="98">
        <f t="shared" si="15"/>
        <v>15</v>
      </c>
      <c r="L56" s="99">
        <f t="shared" si="6"/>
        <v>11</v>
      </c>
      <c r="M56" s="100">
        <f t="shared" si="17"/>
        <v>73.333333333333329</v>
      </c>
      <c r="N56" s="112">
        <f t="shared" si="7"/>
        <v>0</v>
      </c>
      <c r="O56" s="101">
        <f t="shared" si="19"/>
        <v>0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200">
        <v>4</v>
      </c>
      <c r="E57" s="201"/>
      <c r="F57" s="201">
        <v>25</v>
      </c>
      <c r="G57" s="201">
        <v>50</v>
      </c>
      <c r="H57" s="145">
        <v>25</v>
      </c>
      <c r="I57" s="43">
        <f t="shared" si="3"/>
        <v>4</v>
      </c>
      <c r="J57" s="21"/>
      <c r="K57" s="98">
        <f t="shared" si="15"/>
        <v>4</v>
      </c>
      <c r="L57" s="99">
        <f t="shared" si="6"/>
        <v>3</v>
      </c>
      <c r="M57" s="100">
        <f t="shared" si="17"/>
        <v>75</v>
      </c>
      <c r="N57" s="99">
        <f t="shared" si="7"/>
        <v>0</v>
      </c>
      <c r="O57" s="101">
        <f t="shared" si="19"/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144">
        <v>1</v>
      </c>
      <c r="E58" s="145"/>
      <c r="F58" s="145">
        <v>100</v>
      </c>
      <c r="G58" s="145"/>
      <c r="H58" s="145"/>
      <c r="I58" s="43">
        <f t="shared" si="3"/>
        <v>3</v>
      </c>
      <c r="J58" s="21"/>
      <c r="K58" s="98">
        <f t="shared" si="15"/>
        <v>1</v>
      </c>
      <c r="L58" s="99">
        <f t="shared" si="6"/>
        <v>0</v>
      </c>
      <c r="M58" s="100">
        <f t="shared" si="17"/>
        <v>0</v>
      </c>
      <c r="N58" s="99">
        <f t="shared" si="7"/>
        <v>0</v>
      </c>
      <c r="O58" s="101">
        <f t="shared" si="19"/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144">
        <v>1</v>
      </c>
      <c r="E59" s="145">
        <v>100</v>
      </c>
      <c r="F59" s="145"/>
      <c r="G59" s="145"/>
      <c r="H59" s="145"/>
      <c r="I59" s="43">
        <f t="shared" si="3"/>
        <v>2</v>
      </c>
      <c r="J59" s="21"/>
      <c r="K59" s="98">
        <f t="shared" si="15"/>
        <v>1</v>
      </c>
      <c r="L59" s="99">
        <f t="shared" si="6"/>
        <v>0</v>
      </c>
      <c r="M59" s="100">
        <f t="shared" si="17"/>
        <v>0</v>
      </c>
      <c r="N59" s="99">
        <f t="shared" si="7"/>
        <v>1</v>
      </c>
      <c r="O59" s="101">
        <f t="shared" si="19"/>
        <v>100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144">
        <v>7</v>
      </c>
      <c r="E60" s="145"/>
      <c r="F60" s="145">
        <v>14.285714285714286</v>
      </c>
      <c r="G60" s="145">
        <v>42.857142857142854</v>
      </c>
      <c r="H60" s="145">
        <v>42.857142857142854</v>
      </c>
      <c r="I60" s="43">
        <f t="shared" si="3"/>
        <v>4.2857142857142856</v>
      </c>
      <c r="J60" s="21"/>
      <c r="K60" s="98">
        <f t="shared" si="15"/>
        <v>7</v>
      </c>
      <c r="L60" s="99">
        <f t="shared" si="6"/>
        <v>6</v>
      </c>
      <c r="M60" s="100">
        <f t="shared" si="17"/>
        <v>85.714285714285708</v>
      </c>
      <c r="N60" s="99">
        <f t="shared" si="7"/>
        <v>0</v>
      </c>
      <c r="O60" s="101">
        <f t="shared" si="19"/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200"/>
      <c r="E61" s="201"/>
      <c r="F61" s="201"/>
      <c r="G61" s="145"/>
      <c r="H61" s="145"/>
      <c r="I61" s="43"/>
      <c r="J61" s="21"/>
      <c r="K61" s="98"/>
      <c r="L61" s="99"/>
      <c r="M61" s="100"/>
      <c r="N61" s="112"/>
      <c r="O61" s="101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144">
        <v>7</v>
      </c>
      <c r="E62" s="145"/>
      <c r="F62" s="145">
        <v>42.857142857142854</v>
      </c>
      <c r="G62" s="145">
        <v>42.857142857142854</v>
      </c>
      <c r="H62" s="145">
        <v>14.285714285714286</v>
      </c>
      <c r="I62" s="43">
        <f t="shared" si="3"/>
        <v>3.7142857142857144</v>
      </c>
      <c r="J62" s="21"/>
      <c r="K62" s="98">
        <f>D62</f>
        <v>7</v>
      </c>
      <c r="L62" s="99">
        <f t="shared" si="6"/>
        <v>4</v>
      </c>
      <c r="M62" s="100">
        <f>G62+H62</f>
        <v>57.142857142857139</v>
      </c>
      <c r="N62" s="112">
        <f t="shared" si="7"/>
        <v>0</v>
      </c>
      <c r="O62" s="101">
        <f>E62</f>
        <v>0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200">
        <v>8</v>
      </c>
      <c r="E63" s="201"/>
      <c r="F63" s="201">
        <v>87.5</v>
      </c>
      <c r="G63" s="270">
        <v>12.5</v>
      </c>
      <c r="H63" s="270"/>
      <c r="I63" s="43">
        <f t="shared" si="3"/>
        <v>3.125</v>
      </c>
      <c r="J63" s="21"/>
      <c r="K63" s="98">
        <f>D63</f>
        <v>8</v>
      </c>
      <c r="L63" s="99">
        <f t="shared" si="6"/>
        <v>1</v>
      </c>
      <c r="M63" s="100">
        <f>G63+H63</f>
        <v>12.5</v>
      </c>
      <c r="N63" s="112">
        <f t="shared" si="7"/>
        <v>0</v>
      </c>
      <c r="O63" s="101">
        <f>E63</f>
        <v>0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200">
        <v>2</v>
      </c>
      <c r="E64" s="201"/>
      <c r="F64" s="201"/>
      <c r="G64" s="201">
        <v>100</v>
      </c>
      <c r="H64" s="270"/>
      <c r="I64" s="43">
        <f t="shared" si="3"/>
        <v>4</v>
      </c>
      <c r="J64" s="21"/>
      <c r="K64" s="98">
        <f>D64</f>
        <v>2</v>
      </c>
      <c r="L64" s="99">
        <f t="shared" si="6"/>
        <v>2</v>
      </c>
      <c r="M64" s="100">
        <f>G64+H64</f>
        <v>100</v>
      </c>
      <c r="N64" s="112">
        <f t="shared" si="7"/>
        <v>0</v>
      </c>
      <c r="O64" s="101">
        <f>E64</f>
        <v>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200">
        <v>11</v>
      </c>
      <c r="E65" s="201">
        <v>9.0909090909090917</v>
      </c>
      <c r="F65" s="201">
        <v>36.363636363636367</v>
      </c>
      <c r="G65" s="201">
        <v>9.0909090909090917</v>
      </c>
      <c r="H65" s="201">
        <v>45.454545454545453</v>
      </c>
      <c r="I65" s="46">
        <f t="shared" si="3"/>
        <v>3.9090909090909087</v>
      </c>
      <c r="J65" s="21"/>
      <c r="K65" s="98">
        <f>D65</f>
        <v>11</v>
      </c>
      <c r="L65" s="99">
        <f t="shared" si="6"/>
        <v>6</v>
      </c>
      <c r="M65" s="100">
        <f>G65+H65</f>
        <v>54.545454545454547</v>
      </c>
      <c r="N65" s="112">
        <f t="shared" si="7"/>
        <v>1.0000000000000002</v>
      </c>
      <c r="O65" s="101">
        <f>E65</f>
        <v>9.0909090909090917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200"/>
      <c r="E66" s="201"/>
      <c r="F66" s="201"/>
      <c r="G66" s="201"/>
      <c r="H66" s="201"/>
      <c r="I66" s="43"/>
      <c r="J66" s="21"/>
      <c r="K66" s="102"/>
      <c r="L66" s="103"/>
      <c r="M66" s="104"/>
      <c r="N66" s="151"/>
      <c r="O66" s="105"/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77</v>
      </c>
      <c r="E67" s="38">
        <v>0</v>
      </c>
      <c r="F67" s="38">
        <v>25.663456913456912</v>
      </c>
      <c r="G67" s="38">
        <v>51.594701594701597</v>
      </c>
      <c r="H67" s="38">
        <v>22.741841491841495</v>
      </c>
      <c r="I67" s="39">
        <f>AVERAGE(I68:I81)</f>
        <v>3.9707838457838456</v>
      </c>
      <c r="J67" s="21"/>
      <c r="K67" s="419">
        <f t="shared" ref="K67:K77" si="20">D67</f>
        <v>77</v>
      </c>
      <c r="L67" s="420">
        <f>SUM(L68:L81)</f>
        <v>58</v>
      </c>
      <c r="M67" s="427">
        <f t="shared" ref="M67:M77" si="21">G67+H67</f>
        <v>74.336543086543088</v>
      </c>
      <c r="N67" s="420">
        <f>SUM(N68:N81)</f>
        <v>0</v>
      </c>
      <c r="O67" s="426">
        <f t="shared" ref="O67:O77" si="22">E67</f>
        <v>0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200">
        <v>6</v>
      </c>
      <c r="E68" s="201"/>
      <c r="F68" s="201"/>
      <c r="G68" s="201">
        <v>83.333333333333329</v>
      </c>
      <c r="H68" s="201">
        <v>16.666666666666668</v>
      </c>
      <c r="I68" s="43">
        <f t="shared" si="3"/>
        <v>4.1666666666666661</v>
      </c>
      <c r="J68" s="21"/>
      <c r="K68" s="94">
        <f t="shared" si="20"/>
        <v>6</v>
      </c>
      <c r="L68" s="95">
        <f t="shared" ref="L68:L81" si="23">M68*K68/100</f>
        <v>6</v>
      </c>
      <c r="M68" s="96">
        <f t="shared" si="21"/>
        <v>100</v>
      </c>
      <c r="N68" s="95">
        <f t="shared" ref="N68:N81" si="24">O68*K68/100</f>
        <v>0</v>
      </c>
      <c r="O68" s="97">
        <f t="shared" si="22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200">
        <v>9</v>
      </c>
      <c r="E69" s="201"/>
      <c r="F69" s="201">
        <v>22.222222222222221</v>
      </c>
      <c r="G69" s="201">
        <v>44.444444444444443</v>
      </c>
      <c r="H69" s="270">
        <v>33.333333333333336</v>
      </c>
      <c r="I69" s="43">
        <f t="shared" si="3"/>
        <v>4.1111111111111107</v>
      </c>
      <c r="J69" s="21"/>
      <c r="K69" s="98">
        <f t="shared" si="20"/>
        <v>9</v>
      </c>
      <c r="L69" s="99">
        <f t="shared" si="23"/>
        <v>7</v>
      </c>
      <c r="M69" s="100">
        <f t="shared" si="21"/>
        <v>77.777777777777771</v>
      </c>
      <c r="N69" s="99">
        <f t="shared" si="24"/>
        <v>0</v>
      </c>
      <c r="O69" s="101">
        <f t="shared" si="22"/>
        <v>0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144">
        <v>11</v>
      </c>
      <c r="E70" s="145"/>
      <c r="F70" s="145">
        <v>9.0909090909090917</v>
      </c>
      <c r="G70" s="145">
        <v>54.545454545454547</v>
      </c>
      <c r="H70" s="145">
        <v>36.363636363636367</v>
      </c>
      <c r="I70" s="43">
        <f t="shared" si="3"/>
        <v>4.2727272727272734</v>
      </c>
      <c r="J70" s="21"/>
      <c r="K70" s="98">
        <f t="shared" si="20"/>
        <v>11</v>
      </c>
      <c r="L70" s="99">
        <f t="shared" si="23"/>
        <v>10</v>
      </c>
      <c r="M70" s="100">
        <f t="shared" si="21"/>
        <v>90.909090909090907</v>
      </c>
      <c r="N70" s="99">
        <f t="shared" si="24"/>
        <v>0</v>
      </c>
      <c r="O70" s="101">
        <f t="shared" si="22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144">
        <v>1</v>
      </c>
      <c r="E71" s="145"/>
      <c r="F71" s="145"/>
      <c r="G71" s="145">
        <v>100</v>
      </c>
      <c r="H71" s="145"/>
      <c r="I71" s="43">
        <f t="shared" si="3"/>
        <v>4</v>
      </c>
      <c r="J71" s="21"/>
      <c r="K71" s="98">
        <f t="shared" si="20"/>
        <v>1</v>
      </c>
      <c r="L71" s="99">
        <f t="shared" si="23"/>
        <v>1</v>
      </c>
      <c r="M71" s="100">
        <f t="shared" si="21"/>
        <v>100</v>
      </c>
      <c r="N71" s="112">
        <f t="shared" si="24"/>
        <v>0</v>
      </c>
      <c r="O71" s="101">
        <f t="shared" si="22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200">
        <v>4</v>
      </c>
      <c r="E72" s="201"/>
      <c r="F72" s="201"/>
      <c r="G72" s="201">
        <v>50</v>
      </c>
      <c r="H72" s="145">
        <v>50</v>
      </c>
      <c r="I72" s="43">
        <f t="shared" si="3"/>
        <v>4.5</v>
      </c>
      <c r="J72" s="21"/>
      <c r="K72" s="98">
        <f t="shared" si="20"/>
        <v>4</v>
      </c>
      <c r="L72" s="99">
        <f t="shared" si="23"/>
        <v>4</v>
      </c>
      <c r="M72" s="100">
        <f t="shared" si="21"/>
        <v>100</v>
      </c>
      <c r="N72" s="99">
        <f t="shared" si="24"/>
        <v>0</v>
      </c>
      <c r="O72" s="101">
        <f t="shared" si="22"/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144">
        <v>2</v>
      </c>
      <c r="E73" s="145"/>
      <c r="F73" s="145">
        <v>50</v>
      </c>
      <c r="G73" s="145">
        <v>50</v>
      </c>
      <c r="H73" s="145"/>
      <c r="I73" s="43">
        <f t="shared" ref="I73:I80" si="25">(E73*2+F73*3+G73*4+H73*5)/100</f>
        <v>3.5</v>
      </c>
      <c r="J73" s="21"/>
      <c r="K73" s="98">
        <f t="shared" si="20"/>
        <v>2</v>
      </c>
      <c r="L73" s="99">
        <f t="shared" si="23"/>
        <v>1</v>
      </c>
      <c r="M73" s="100">
        <f t="shared" si="21"/>
        <v>50</v>
      </c>
      <c r="N73" s="99">
        <f t="shared" si="24"/>
        <v>0</v>
      </c>
      <c r="O73" s="101">
        <f t="shared" si="22"/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144">
        <v>2</v>
      </c>
      <c r="E74" s="145"/>
      <c r="F74" s="145"/>
      <c r="G74" s="145">
        <v>100</v>
      </c>
      <c r="H74" s="145"/>
      <c r="I74" s="43">
        <f t="shared" si="25"/>
        <v>4</v>
      </c>
      <c r="J74" s="21"/>
      <c r="K74" s="98">
        <f t="shared" si="20"/>
        <v>2</v>
      </c>
      <c r="L74" s="99">
        <f t="shared" si="23"/>
        <v>2</v>
      </c>
      <c r="M74" s="100">
        <f t="shared" si="21"/>
        <v>100</v>
      </c>
      <c r="N74" s="99">
        <f t="shared" si="24"/>
        <v>0</v>
      </c>
      <c r="O74" s="101">
        <f t="shared" si="22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198">
        <v>13</v>
      </c>
      <c r="E75" s="199"/>
      <c r="F75" s="199">
        <v>23.076923076923077</v>
      </c>
      <c r="G75" s="199">
        <v>15.384615384615385</v>
      </c>
      <c r="H75" s="270">
        <v>61.53846153846154</v>
      </c>
      <c r="I75" s="43">
        <f t="shared" si="25"/>
        <v>4.3846153846153841</v>
      </c>
      <c r="J75" s="21"/>
      <c r="K75" s="98">
        <f t="shared" si="20"/>
        <v>13</v>
      </c>
      <c r="L75" s="99">
        <f t="shared" si="23"/>
        <v>10</v>
      </c>
      <c r="M75" s="100">
        <f t="shared" si="21"/>
        <v>76.92307692307692</v>
      </c>
      <c r="N75" s="99">
        <f t="shared" si="24"/>
        <v>0</v>
      </c>
      <c r="O75" s="101">
        <f t="shared" si="22"/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198">
        <v>4</v>
      </c>
      <c r="E76" s="199"/>
      <c r="F76" s="199">
        <v>75</v>
      </c>
      <c r="G76" s="199">
        <v>25</v>
      </c>
      <c r="H76" s="199"/>
      <c r="I76" s="43">
        <f t="shared" si="25"/>
        <v>3.25</v>
      </c>
      <c r="J76" s="21"/>
      <c r="K76" s="98">
        <f t="shared" si="20"/>
        <v>4</v>
      </c>
      <c r="L76" s="99">
        <f t="shared" si="23"/>
        <v>1</v>
      </c>
      <c r="M76" s="100">
        <f t="shared" si="21"/>
        <v>25</v>
      </c>
      <c r="N76" s="99">
        <f t="shared" si="24"/>
        <v>0</v>
      </c>
      <c r="O76" s="101">
        <f t="shared" si="22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198">
        <v>7</v>
      </c>
      <c r="E77" s="199"/>
      <c r="F77" s="199">
        <v>57.142857142857146</v>
      </c>
      <c r="G77" s="199">
        <v>28.571428571428573</v>
      </c>
      <c r="H77" s="270">
        <v>14.285714285714286</v>
      </c>
      <c r="I77" s="43">
        <f t="shared" si="25"/>
        <v>3.5714285714285716</v>
      </c>
      <c r="J77" s="21"/>
      <c r="K77" s="98">
        <f t="shared" si="20"/>
        <v>7</v>
      </c>
      <c r="L77" s="99">
        <f t="shared" si="23"/>
        <v>3</v>
      </c>
      <c r="M77" s="100">
        <f t="shared" si="21"/>
        <v>42.857142857142861</v>
      </c>
      <c r="N77" s="112">
        <f t="shared" si="24"/>
        <v>0</v>
      </c>
      <c r="O77" s="101">
        <f t="shared" si="22"/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144"/>
      <c r="E78" s="145"/>
      <c r="F78" s="145"/>
      <c r="G78" s="145"/>
      <c r="H78" s="145"/>
      <c r="I78" s="43"/>
      <c r="J78" s="21"/>
      <c r="K78" s="98"/>
      <c r="L78" s="99"/>
      <c r="M78" s="100"/>
      <c r="N78" s="112"/>
      <c r="O78" s="101"/>
    </row>
    <row r="79" spans="1:15" s="1" customFormat="1" ht="15" customHeight="1" x14ac:dyDescent="0.25">
      <c r="A79" s="11">
        <v>12</v>
      </c>
      <c r="B79" s="48">
        <v>50930</v>
      </c>
      <c r="C79" s="19" t="s">
        <v>65</v>
      </c>
      <c r="D79" s="144"/>
      <c r="E79" s="145"/>
      <c r="F79" s="145"/>
      <c r="G79" s="145"/>
      <c r="H79" s="145"/>
      <c r="I79" s="43"/>
      <c r="J79" s="21"/>
      <c r="K79" s="98"/>
      <c r="L79" s="99"/>
      <c r="M79" s="100"/>
      <c r="N79" s="99"/>
      <c r="O79" s="101"/>
    </row>
    <row r="80" spans="1:15" s="1" customFormat="1" ht="15" customHeight="1" x14ac:dyDescent="0.25">
      <c r="A80" s="15">
        <v>13</v>
      </c>
      <c r="B80" s="50">
        <v>51370</v>
      </c>
      <c r="C80" s="22" t="s">
        <v>66</v>
      </c>
      <c r="D80" s="144">
        <v>4</v>
      </c>
      <c r="E80" s="145"/>
      <c r="F80" s="145">
        <v>50</v>
      </c>
      <c r="G80" s="145">
        <v>25</v>
      </c>
      <c r="H80" s="145">
        <v>25</v>
      </c>
      <c r="I80" s="46">
        <f t="shared" si="25"/>
        <v>3.75</v>
      </c>
      <c r="J80" s="21"/>
      <c r="K80" s="98">
        <f t="shared" ref="K80:K91" si="26">D80</f>
        <v>4</v>
      </c>
      <c r="L80" s="99">
        <f t="shared" si="23"/>
        <v>2</v>
      </c>
      <c r="M80" s="100">
        <f t="shared" ref="M80:M91" si="27">G80+H80</f>
        <v>50</v>
      </c>
      <c r="N80" s="99">
        <f t="shared" si="24"/>
        <v>0</v>
      </c>
      <c r="O80" s="101">
        <f t="shared" ref="O80:O91" si="28">E80</f>
        <v>0</v>
      </c>
    </row>
    <row r="81" spans="1:15" s="1" customFormat="1" ht="15" customHeight="1" thickBot="1" x14ac:dyDescent="0.3">
      <c r="A81" s="15">
        <v>14</v>
      </c>
      <c r="B81" s="50">
        <v>51400</v>
      </c>
      <c r="C81" s="22" t="s">
        <v>140</v>
      </c>
      <c r="D81" s="131">
        <v>14</v>
      </c>
      <c r="E81" s="132"/>
      <c r="F81" s="132">
        <v>21.428571428571427</v>
      </c>
      <c r="G81" s="132">
        <v>42.857142857142854</v>
      </c>
      <c r="H81" s="133">
        <v>35.714285714285715</v>
      </c>
      <c r="I81" s="46">
        <f t="shared" ref="I81" si="29">(E81*2+F81*3+G81*4+H81*5)/100</f>
        <v>4.1428571428571423</v>
      </c>
      <c r="J81" s="21"/>
      <c r="K81" s="102">
        <f t="shared" si="26"/>
        <v>14</v>
      </c>
      <c r="L81" s="103">
        <f t="shared" si="23"/>
        <v>11</v>
      </c>
      <c r="M81" s="104">
        <f t="shared" si="27"/>
        <v>78.571428571428569</v>
      </c>
      <c r="N81" s="103">
        <f t="shared" si="24"/>
        <v>0</v>
      </c>
      <c r="O81" s="105">
        <f t="shared" si="28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348</v>
      </c>
      <c r="E82" s="38">
        <v>2.8825456950456951</v>
      </c>
      <c r="F82" s="38">
        <v>30.636384911384916</v>
      </c>
      <c r="G82" s="38">
        <v>35.776306563806557</v>
      </c>
      <c r="H82" s="38">
        <v>30.704762829762828</v>
      </c>
      <c r="I82" s="39">
        <f>AVERAGE(I83:I112)</f>
        <v>3.943032865282865</v>
      </c>
      <c r="J82" s="21"/>
      <c r="K82" s="419">
        <f t="shared" si="26"/>
        <v>348</v>
      </c>
      <c r="L82" s="420">
        <f>SUM(L83:L112)</f>
        <v>237</v>
      </c>
      <c r="M82" s="427">
        <f t="shared" si="27"/>
        <v>66.481069393569385</v>
      </c>
      <c r="N82" s="420">
        <f>SUM(N83:N112)</f>
        <v>9</v>
      </c>
      <c r="O82" s="426">
        <f t="shared" si="28"/>
        <v>2.8825456950456951</v>
      </c>
    </row>
    <row r="83" spans="1:15" s="1" customFormat="1" ht="15" customHeight="1" x14ac:dyDescent="0.25">
      <c r="A83" s="59">
        <v>1</v>
      </c>
      <c r="B83" s="53">
        <v>60010</v>
      </c>
      <c r="C83" s="19" t="s">
        <v>68</v>
      </c>
      <c r="D83" s="200">
        <v>3</v>
      </c>
      <c r="E83" s="201"/>
      <c r="F83" s="201"/>
      <c r="G83" s="201">
        <v>66.666666666666671</v>
      </c>
      <c r="H83" s="201">
        <v>33.333333333333336</v>
      </c>
      <c r="I83" s="43">
        <f t="shared" ref="I83:I122" si="30">(E83*2+F83*3+G83*4+H83*5)/100</f>
        <v>4.3333333333333339</v>
      </c>
      <c r="J83" s="21"/>
      <c r="K83" s="94">
        <f t="shared" si="26"/>
        <v>3</v>
      </c>
      <c r="L83" s="95">
        <f t="shared" ref="L83:L122" si="31">M83*K83/100</f>
        <v>3</v>
      </c>
      <c r="M83" s="96">
        <f t="shared" si="27"/>
        <v>100</v>
      </c>
      <c r="N83" s="95">
        <f t="shared" ref="N83:N112" si="32">O83*K83/100</f>
        <v>0</v>
      </c>
      <c r="O83" s="97">
        <f t="shared" si="28"/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144">
        <v>2</v>
      </c>
      <c r="E84" s="145"/>
      <c r="F84" s="145">
        <v>50</v>
      </c>
      <c r="G84" s="145"/>
      <c r="H84" s="145">
        <v>50</v>
      </c>
      <c r="I84" s="43">
        <f t="shared" si="30"/>
        <v>4</v>
      </c>
      <c r="J84" s="21"/>
      <c r="K84" s="98">
        <f t="shared" si="26"/>
        <v>2</v>
      </c>
      <c r="L84" s="99">
        <f t="shared" ref="L84:L88" si="33">M84*K84/100</f>
        <v>1</v>
      </c>
      <c r="M84" s="100">
        <f t="shared" si="27"/>
        <v>50</v>
      </c>
      <c r="N84" s="112">
        <f t="shared" si="32"/>
        <v>0</v>
      </c>
      <c r="O84" s="101">
        <f t="shared" si="28"/>
        <v>0</v>
      </c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144">
        <v>5</v>
      </c>
      <c r="E85" s="145"/>
      <c r="F85" s="145">
        <v>20</v>
      </c>
      <c r="G85" s="145">
        <v>20</v>
      </c>
      <c r="H85" s="145">
        <v>60</v>
      </c>
      <c r="I85" s="43">
        <f t="shared" si="30"/>
        <v>4.4000000000000004</v>
      </c>
      <c r="J85" s="21"/>
      <c r="K85" s="98">
        <f t="shared" si="26"/>
        <v>5</v>
      </c>
      <c r="L85" s="99">
        <f t="shared" si="33"/>
        <v>4</v>
      </c>
      <c r="M85" s="100">
        <f t="shared" si="27"/>
        <v>80</v>
      </c>
      <c r="N85" s="99">
        <f t="shared" si="32"/>
        <v>0</v>
      </c>
      <c r="O85" s="101">
        <f t="shared" si="28"/>
        <v>0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144">
        <v>13</v>
      </c>
      <c r="E86" s="145"/>
      <c r="F86" s="145">
        <v>30.76923076923077</v>
      </c>
      <c r="G86" s="145">
        <v>30.76923076923077</v>
      </c>
      <c r="H86" s="145">
        <v>38.46153846153846</v>
      </c>
      <c r="I86" s="43">
        <f t="shared" si="30"/>
        <v>4.0769230769230766</v>
      </c>
      <c r="J86" s="21"/>
      <c r="K86" s="98">
        <f t="shared" si="26"/>
        <v>13</v>
      </c>
      <c r="L86" s="99">
        <f t="shared" si="33"/>
        <v>9</v>
      </c>
      <c r="M86" s="100">
        <f t="shared" si="27"/>
        <v>69.230769230769226</v>
      </c>
      <c r="N86" s="99">
        <f t="shared" si="32"/>
        <v>0</v>
      </c>
      <c r="O86" s="101">
        <f t="shared" si="28"/>
        <v>0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144">
        <v>8</v>
      </c>
      <c r="E87" s="145"/>
      <c r="F87" s="145">
        <v>12.5</v>
      </c>
      <c r="G87" s="145">
        <v>37.5</v>
      </c>
      <c r="H87" s="145">
        <v>50</v>
      </c>
      <c r="I87" s="43">
        <f t="shared" si="30"/>
        <v>4.375</v>
      </c>
      <c r="J87" s="21"/>
      <c r="K87" s="98">
        <f t="shared" si="26"/>
        <v>8</v>
      </c>
      <c r="L87" s="99">
        <f t="shared" si="33"/>
        <v>7</v>
      </c>
      <c r="M87" s="100">
        <f t="shared" si="27"/>
        <v>87.5</v>
      </c>
      <c r="N87" s="99">
        <f t="shared" si="32"/>
        <v>0</v>
      </c>
      <c r="O87" s="101">
        <f t="shared" si="28"/>
        <v>0</v>
      </c>
    </row>
    <row r="88" spans="1:15" s="1" customFormat="1" ht="15" customHeight="1" x14ac:dyDescent="0.25">
      <c r="A88" s="23">
        <v>6</v>
      </c>
      <c r="B88" s="48">
        <v>60240</v>
      </c>
      <c r="C88" s="19" t="s">
        <v>73</v>
      </c>
      <c r="D88" s="144">
        <v>26</v>
      </c>
      <c r="E88" s="145"/>
      <c r="F88" s="145">
        <v>46.153846153846153</v>
      </c>
      <c r="G88" s="145">
        <v>34.615384615384613</v>
      </c>
      <c r="H88" s="145">
        <v>19.23076923076923</v>
      </c>
      <c r="I88" s="43">
        <f t="shared" si="30"/>
        <v>3.7307692307692304</v>
      </c>
      <c r="J88" s="21"/>
      <c r="K88" s="98">
        <f t="shared" si="26"/>
        <v>26</v>
      </c>
      <c r="L88" s="99">
        <f t="shared" si="33"/>
        <v>13.999999999999998</v>
      </c>
      <c r="M88" s="100">
        <f t="shared" si="27"/>
        <v>53.84615384615384</v>
      </c>
      <c r="N88" s="112">
        <f t="shared" si="32"/>
        <v>0</v>
      </c>
      <c r="O88" s="101">
        <f t="shared" si="28"/>
        <v>0</v>
      </c>
    </row>
    <row r="89" spans="1:15" s="1" customFormat="1" ht="15" customHeight="1" x14ac:dyDescent="0.25">
      <c r="A89" s="23">
        <v>7</v>
      </c>
      <c r="B89" s="48">
        <v>60560</v>
      </c>
      <c r="C89" s="19" t="s">
        <v>74</v>
      </c>
      <c r="D89" s="198">
        <v>3</v>
      </c>
      <c r="E89" s="199"/>
      <c r="F89" s="199">
        <v>33.333333333333336</v>
      </c>
      <c r="G89" s="199">
        <v>66.666666666666671</v>
      </c>
      <c r="H89" s="199"/>
      <c r="I89" s="43">
        <f t="shared" si="30"/>
        <v>3.666666666666667</v>
      </c>
      <c r="J89" s="21"/>
      <c r="K89" s="98">
        <f t="shared" si="26"/>
        <v>3</v>
      </c>
      <c r="L89" s="99">
        <f t="shared" si="31"/>
        <v>2</v>
      </c>
      <c r="M89" s="100">
        <f t="shared" si="27"/>
        <v>66.666666666666671</v>
      </c>
      <c r="N89" s="99">
        <f t="shared" si="32"/>
        <v>0</v>
      </c>
      <c r="O89" s="101">
        <f t="shared" si="28"/>
        <v>0</v>
      </c>
    </row>
    <row r="90" spans="1:15" s="1" customFormat="1" ht="15" customHeight="1" x14ac:dyDescent="0.25">
      <c r="A90" s="23">
        <v>8</v>
      </c>
      <c r="B90" s="48">
        <v>60660</v>
      </c>
      <c r="C90" s="19" t="s">
        <v>75</v>
      </c>
      <c r="D90" s="198">
        <v>5</v>
      </c>
      <c r="E90" s="199"/>
      <c r="F90" s="199">
        <v>60</v>
      </c>
      <c r="G90" s="199">
        <v>40</v>
      </c>
      <c r="H90" s="270"/>
      <c r="I90" s="43">
        <f t="shared" si="30"/>
        <v>3.4</v>
      </c>
      <c r="J90" s="21"/>
      <c r="K90" s="98">
        <f t="shared" si="26"/>
        <v>5</v>
      </c>
      <c r="L90" s="99">
        <f t="shared" ref="L90" si="34">M90*K90/100</f>
        <v>2</v>
      </c>
      <c r="M90" s="100">
        <f t="shared" si="27"/>
        <v>40</v>
      </c>
      <c r="N90" s="112">
        <f t="shared" si="32"/>
        <v>0</v>
      </c>
      <c r="O90" s="101">
        <f t="shared" si="28"/>
        <v>0</v>
      </c>
    </row>
    <row r="91" spans="1:15" s="1" customFormat="1" ht="15" customHeight="1" x14ac:dyDescent="0.25">
      <c r="A91" s="23">
        <v>9</v>
      </c>
      <c r="B91" s="55">
        <v>60001</v>
      </c>
      <c r="C91" s="14" t="s">
        <v>67</v>
      </c>
      <c r="D91" s="198">
        <v>6</v>
      </c>
      <c r="E91" s="199"/>
      <c r="F91" s="199">
        <v>16.666666666666668</v>
      </c>
      <c r="G91" s="199">
        <v>33.333333333333336</v>
      </c>
      <c r="H91" s="270">
        <v>50</v>
      </c>
      <c r="I91" s="43">
        <f t="shared" si="30"/>
        <v>4.3333333333333339</v>
      </c>
      <c r="J91" s="21"/>
      <c r="K91" s="98">
        <f t="shared" si="26"/>
        <v>6</v>
      </c>
      <c r="L91" s="99">
        <f t="shared" si="31"/>
        <v>5.0000000000000009</v>
      </c>
      <c r="M91" s="100">
        <f t="shared" si="27"/>
        <v>83.333333333333343</v>
      </c>
      <c r="N91" s="112">
        <f t="shared" si="32"/>
        <v>0</v>
      </c>
      <c r="O91" s="101">
        <f t="shared" si="28"/>
        <v>0</v>
      </c>
    </row>
    <row r="92" spans="1:15" s="1" customFormat="1" ht="15" customHeight="1" x14ac:dyDescent="0.25">
      <c r="A92" s="23">
        <v>10</v>
      </c>
      <c r="B92" s="48">
        <v>60850</v>
      </c>
      <c r="C92" s="19" t="s">
        <v>77</v>
      </c>
      <c r="D92" s="198">
        <v>11</v>
      </c>
      <c r="E92" s="199"/>
      <c r="F92" s="199">
        <v>36.363636363636367</v>
      </c>
      <c r="G92" s="199">
        <v>54.545454545454547</v>
      </c>
      <c r="H92" s="270">
        <v>9.0909090909090917</v>
      </c>
      <c r="I92" s="43">
        <f t="shared" si="30"/>
        <v>3.7272727272727271</v>
      </c>
      <c r="J92" s="21"/>
      <c r="K92" s="98">
        <f t="shared" ref="K92:K122" si="35">D92</f>
        <v>11</v>
      </c>
      <c r="L92" s="99">
        <f t="shared" si="31"/>
        <v>7</v>
      </c>
      <c r="M92" s="100">
        <f t="shared" ref="M92:M122" si="36">G92+H92</f>
        <v>63.63636363636364</v>
      </c>
      <c r="N92" s="99">
        <f t="shared" si="32"/>
        <v>0</v>
      </c>
      <c r="O92" s="101">
        <f t="shared" ref="O92:O122" si="37">E92</f>
        <v>0</v>
      </c>
    </row>
    <row r="93" spans="1:15" s="1" customFormat="1" ht="15" customHeight="1" x14ac:dyDescent="0.25">
      <c r="A93" s="23">
        <v>11</v>
      </c>
      <c r="B93" s="48">
        <v>60910</v>
      </c>
      <c r="C93" s="19" t="s">
        <v>78</v>
      </c>
      <c r="D93" s="144">
        <v>3</v>
      </c>
      <c r="E93" s="145"/>
      <c r="F93" s="145">
        <v>33.333333333333336</v>
      </c>
      <c r="G93" s="145">
        <v>66.666666666666671</v>
      </c>
      <c r="H93" s="145"/>
      <c r="I93" s="43">
        <f t="shared" si="30"/>
        <v>3.666666666666667</v>
      </c>
      <c r="J93" s="21"/>
      <c r="K93" s="98">
        <f t="shared" si="35"/>
        <v>3</v>
      </c>
      <c r="L93" s="99">
        <f t="shared" ref="L93" si="38">M93*K93/100</f>
        <v>2</v>
      </c>
      <c r="M93" s="100">
        <f t="shared" si="36"/>
        <v>66.666666666666671</v>
      </c>
      <c r="N93" s="99">
        <f t="shared" si="32"/>
        <v>0</v>
      </c>
      <c r="O93" s="101">
        <f t="shared" si="37"/>
        <v>0</v>
      </c>
    </row>
    <row r="94" spans="1:15" s="1" customFormat="1" ht="15" customHeight="1" x14ac:dyDescent="0.25">
      <c r="A94" s="23">
        <v>12</v>
      </c>
      <c r="B94" s="48">
        <v>60980</v>
      </c>
      <c r="C94" s="19" t="s">
        <v>79</v>
      </c>
      <c r="D94" s="198">
        <v>8</v>
      </c>
      <c r="E94" s="199"/>
      <c r="F94" s="199">
        <v>12.5</v>
      </c>
      <c r="G94" s="199">
        <v>25</v>
      </c>
      <c r="H94" s="199">
        <v>62.5</v>
      </c>
      <c r="I94" s="43">
        <f t="shared" si="30"/>
        <v>4.5</v>
      </c>
      <c r="J94" s="21"/>
      <c r="K94" s="98">
        <f t="shared" si="35"/>
        <v>8</v>
      </c>
      <c r="L94" s="99">
        <f t="shared" si="31"/>
        <v>7</v>
      </c>
      <c r="M94" s="100">
        <f t="shared" si="36"/>
        <v>87.5</v>
      </c>
      <c r="N94" s="99">
        <f t="shared" si="32"/>
        <v>0</v>
      </c>
      <c r="O94" s="101">
        <f t="shared" si="37"/>
        <v>0</v>
      </c>
    </row>
    <row r="95" spans="1:15" s="1" customFormat="1" ht="15" customHeight="1" x14ac:dyDescent="0.25">
      <c r="A95" s="23">
        <v>13</v>
      </c>
      <c r="B95" s="48">
        <v>61080</v>
      </c>
      <c r="C95" s="19" t="s">
        <v>80</v>
      </c>
      <c r="D95" s="200">
        <v>11</v>
      </c>
      <c r="E95" s="201">
        <v>18.181818181818183</v>
      </c>
      <c r="F95" s="201">
        <v>36.363636363636367</v>
      </c>
      <c r="G95" s="201">
        <v>45.454545454545453</v>
      </c>
      <c r="H95" s="201"/>
      <c r="I95" s="43">
        <f t="shared" si="30"/>
        <v>3.2727272727272725</v>
      </c>
      <c r="J95" s="21"/>
      <c r="K95" s="98">
        <f t="shared" si="35"/>
        <v>11</v>
      </c>
      <c r="L95" s="99">
        <f t="shared" si="31"/>
        <v>5</v>
      </c>
      <c r="M95" s="100">
        <f t="shared" si="36"/>
        <v>45.454545454545453</v>
      </c>
      <c r="N95" s="99">
        <f t="shared" si="32"/>
        <v>2.0000000000000004</v>
      </c>
      <c r="O95" s="101">
        <f t="shared" si="37"/>
        <v>18.181818181818183</v>
      </c>
    </row>
    <row r="96" spans="1:15" s="1" customFormat="1" ht="15" customHeight="1" x14ac:dyDescent="0.25">
      <c r="A96" s="23">
        <v>14</v>
      </c>
      <c r="B96" s="48">
        <v>61150</v>
      </c>
      <c r="C96" s="19" t="s">
        <v>81</v>
      </c>
      <c r="D96" s="144">
        <v>8</v>
      </c>
      <c r="E96" s="145"/>
      <c r="F96" s="145">
        <v>50</v>
      </c>
      <c r="G96" s="145">
        <v>12.5</v>
      </c>
      <c r="H96" s="145">
        <v>37.5</v>
      </c>
      <c r="I96" s="43">
        <f t="shared" si="30"/>
        <v>3.875</v>
      </c>
      <c r="J96" s="21"/>
      <c r="K96" s="98">
        <f t="shared" si="35"/>
        <v>8</v>
      </c>
      <c r="L96" s="99">
        <f t="shared" ref="L96:L107" si="39">M96*K96/100</f>
        <v>4</v>
      </c>
      <c r="M96" s="100">
        <f t="shared" si="36"/>
        <v>50</v>
      </c>
      <c r="N96" s="99">
        <f t="shared" si="32"/>
        <v>0</v>
      </c>
      <c r="O96" s="101">
        <f t="shared" si="37"/>
        <v>0</v>
      </c>
    </row>
    <row r="97" spans="1:15" s="1" customFormat="1" ht="15" customHeight="1" x14ac:dyDescent="0.25">
      <c r="A97" s="23">
        <v>15</v>
      </c>
      <c r="B97" s="48">
        <v>61210</v>
      </c>
      <c r="C97" s="19" t="s">
        <v>82</v>
      </c>
      <c r="D97" s="144">
        <v>8</v>
      </c>
      <c r="E97" s="145">
        <v>12.5</v>
      </c>
      <c r="F97" s="145">
        <v>37.5</v>
      </c>
      <c r="G97" s="145">
        <v>25</v>
      </c>
      <c r="H97" s="145">
        <v>25</v>
      </c>
      <c r="I97" s="43">
        <f t="shared" si="30"/>
        <v>3.625</v>
      </c>
      <c r="J97" s="21"/>
      <c r="K97" s="98">
        <f t="shared" si="35"/>
        <v>8</v>
      </c>
      <c r="L97" s="99">
        <f t="shared" si="39"/>
        <v>4</v>
      </c>
      <c r="M97" s="100">
        <f t="shared" si="36"/>
        <v>50</v>
      </c>
      <c r="N97" s="99">
        <f t="shared" si="32"/>
        <v>1</v>
      </c>
      <c r="O97" s="101">
        <f t="shared" si="37"/>
        <v>12.5</v>
      </c>
    </row>
    <row r="98" spans="1:15" s="1" customFormat="1" ht="15" customHeight="1" x14ac:dyDescent="0.25">
      <c r="A98" s="23">
        <v>16</v>
      </c>
      <c r="B98" s="48">
        <v>61290</v>
      </c>
      <c r="C98" s="19" t="s">
        <v>83</v>
      </c>
      <c r="D98" s="144">
        <v>5</v>
      </c>
      <c r="E98" s="145"/>
      <c r="F98" s="145"/>
      <c r="G98" s="145">
        <v>80</v>
      </c>
      <c r="H98" s="145">
        <v>20</v>
      </c>
      <c r="I98" s="43">
        <f t="shared" si="30"/>
        <v>4.2</v>
      </c>
      <c r="J98" s="21"/>
      <c r="K98" s="98">
        <f t="shared" si="35"/>
        <v>5</v>
      </c>
      <c r="L98" s="99">
        <f t="shared" si="39"/>
        <v>5</v>
      </c>
      <c r="M98" s="100">
        <f t="shared" si="36"/>
        <v>100</v>
      </c>
      <c r="N98" s="112">
        <f t="shared" si="32"/>
        <v>0</v>
      </c>
      <c r="O98" s="101">
        <f t="shared" si="37"/>
        <v>0</v>
      </c>
    </row>
    <row r="99" spans="1:15" s="1" customFormat="1" ht="15" customHeight="1" x14ac:dyDescent="0.25">
      <c r="A99" s="23">
        <v>17</v>
      </c>
      <c r="B99" s="48">
        <v>61340</v>
      </c>
      <c r="C99" s="19" t="s">
        <v>84</v>
      </c>
      <c r="D99" s="144">
        <v>9</v>
      </c>
      <c r="E99" s="145">
        <v>11.111111111111111</v>
      </c>
      <c r="F99" s="145">
        <v>44.444444444444443</v>
      </c>
      <c r="G99" s="145">
        <v>22.222222222222221</v>
      </c>
      <c r="H99" s="145">
        <v>22.222222222222221</v>
      </c>
      <c r="I99" s="43">
        <f t="shared" si="30"/>
        <v>3.5555555555555554</v>
      </c>
      <c r="J99" s="21"/>
      <c r="K99" s="98">
        <f t="shared" si="35"/>
        <v>9</v>
      </c>
      <c r="L99" s="99">
        <f t="shared" si="39"/>
        <v>4</v>
      </c>
      <c r="M99" s="100">
        <f t="shared" si="36"/>
        <v>44.444444444444443</v>
      </c>
      <c r="N99" s="112">
        <f t="shared" si="32"/>
        <v>1</v>
      </c>
      <c r="O99" s="101">
        <f t="shared" si="37"/>
        <v>11.111111111111111</v>
      </c>
    </row>
    <row r="100" spans="1:15" s="1" customFormat="1" ht="15" customHeight="1" x14ac:dyDescent="0.25">
      <c r="A100" s="23">
        <v>18</v>
      </c>
      <c r="B100" s="48">
        <v>61390</v>
      </c>
      <c r="C100" s="19" t="s">
        <v>85</v>
      </c>
      <c r="D100" s="200">
        <v>6</v>
      </c>
      <c r="E100" s="201"/>
      <c r="F100" s="201">
        <v>66.666666666666671</v>
      </c>
      <c r="G100" s="201">
        <v>33.333333333333336</v>
      </c>
      <c r="H100" s="145"/>
      <c r="I100" s="43">
        <f t="shared" si="30"/>
        <v>3.3333333333333339</v>
      </c>
      <c r="J100" s="21"/>
      <c r="K100" s="98">
        <f t="shared" si="35"/>
        <v>6</v>
      </c>
      <c r="L100" s="99">
        <f t="shared" si="39"/>
        <v>2</v>
      </c>
      <c r="M100" s="100">
        <f t="shared" si="36"/>
        <v>33.333333333333336</v>
      </c>
      <c r="N100" s="99">
        <f t="shared" si="32"/>
        <v>0</v>
      </c>
      <c r="O100" s="101">
        <f t="shared" si="37"/>
        <v>0</v>
      </c>
    </row>
    <row r="101" spans="1:15" s="1" customFormat="1" ht="15" customHeight="1" x14ac:dyDescent="0.25">
      <c r="A101" s="59">
        <v>19</v>
      </c>
      <c r="B101" s="48">
        <v>61410</v>
      </c>
      <c r="C101" s="19" t="s">
        <v>86</v>
      </c>
      <c r="D101" s="144">
        <v>7</v>
      </c>
      <c r="E101" s="145"/>
      <c r="F101" s="145">
        <v>14.285714285714286</v>
      </c>
      <c r="G101" s="145">
        <v>57.142857142857146</v>
      </c>
      <c r="H101" s="145">
        <v>28.571428571428573</v>
      </c>
      <c r="I101" s="43">
        <f t="shared" si="30"/>
        <v>4.1428571428571432</v>
      </c>
      <c r="J101" s="21"/>
      <c r="K101" s="98">
        <f t="shared" si="35"/>
        <v>7</v>
      </c>
      <c r="L101" s="99">
        <f t="shared" si="39"/>
        <v>6</v>
      </c>
      <c r="M101" s="100">
        <f t="shared" si="36"/>
        <v>85.714285714285722</v>
      </c>
      <c r="N101" s="99">
        <f t="shared" si="32"/>
        <v>0</v>
      </c>
      <c r="O101" s="101">
        <f t="shared" si="37"/>
        <v>0</v>
      </c>
    </row>
    <row r="102" spans="1:15" s="1" customFormat="1" ht="15" customHeight="1" x14ac:dyDescent="0.25">
      <c r="A102" s="16">
        <v>20</v>
      </c>
      <c r="B102" s="48">
        <v>61430</v>
      </c>
      <c r="C102" s="19" t="s">
        <v>114</v>
      </c>
      <c r="D102" s="200">
        <v>20</v>
      </c>
      <c r="E102" s="201"/>
      <c r="F102" s="201">
        <v>25</v>
      </c>
      <c r="G102" s="201">
        <v>35</v>
      </c>
      <c r="H102" s="201">
        <v>40</v>
      </c>
      <c r="I102" s="43">
        <f t="shared" si="30"/>
        <v>4.1500000000000004</v>
      </c>
      <c r="J102" s="21"/>
      <c r="K102" s="98">
        <f t="shared" si="35"/>
        <v>20</v>
      </c>
      <c r="L102" s="99">
        <f t="shared" si="39"/>
        <v>15</v>
      </c>
      <c r="M102" s="100">
        <f t="shared" si="36"/>
        <v>75</v>
      </c>
      <c r="N102" s="99">
        <f t="shared" si="32"/>
        <v>0</v>
      </c>
      <c r="O102" s="101">
        <f t="shared" si="37"/>
        <v>0</v>
      </c>
    </row>
    <row r="103" spans="1:15" s="1" customFormat="1" ht="15" customHeight="1" x14ac:dyDescent="0.25">
      <c r="A103" s="11">
        <v>21</v>
      </c>
      <c r="B103" s="48">
        <v>61440</v>
      </c>
      <c r="C103" s="19" t="s">
        <v>87</v>
      </c>
      <c r="D103" s="144">
        <v>32</v>
      </c>
      <c r="E103" s="145">
        <v>3.125</v>
      </c>
      <c r="F103" s="145">
        <v>28.125</v>
      </c>
      <c r="G103" s="145">
        <v>25</v>
      </c>
      <c r="H103" s="145">
        <v>43.75</v>
      </c>
      <c r="I103" s="43">
        <f t="shared" si="30"/>
        <v>4.09375</v>
      </c>
      <c r="J103" s="21"/>
      <c r="K103" s="98">
        <f t="shared" si="35"/>
        <v>32</v>
      </c>
      <c r="L103" s="99">
        <f t="shared" si="39"/>
        <v>22</v>
      </c>
      <c r="M103" s="100">
        <f t="shared" si="36"/>
        <v>68.75</v>
      </c>
      <c r="N103" s="99">
        <f t="shared" si="32"/>
        <v>1</v>
      </c>
      <c r="O103" s="101">
        <f t="shared" si="37"/>
        <v>3.125</v>
      </c>
    </row>
    <row r="104" spans="1:15" s="1" customFormat="1" ht="15" customHeight="1" x14ac:dyDescent="0.25">
      <c r="A104" s="11">
        <v>22</v>
      </c>
      <c r="B104" s="48">
        <v>61450</v>
      </c>
      <c r="C104" s="19" t="s">
        <v>115</v>
      </c>
      <c r="D104" s="144">
        <v>11</v>
      </c>
      <c r="E104" s="145">
        <v>18.181818181818183</v>
      </c>
      <c r="F104" s="145">
        <v>36.363636363636367</v>
      </c>
      <c r="G104" s="145">
        <v>27.272727272727273</v>
      </c>
      <c r="H104" s="145">
        <v>18.181818181818183</v>
      </c>
      <c r="I104" s="43">
        <f t="shared" si="30"/>
        <v>3.454545454545455</v>
      </c>
      <c r="J104" s="342"/>
      <c r="K104" s="98">
        <f t="shared" si="35"/>
        <v>11</v>
      </c>
      <c r="L104" s="99">
        <f t="shared" si="39"/>
        <v>5</v>
      </c>
      <c r="M104" s="100">
        <f t="shared" si="36"/>
        <v>45.454545454545453</v>
      </c>
      <c r="N104" s="99">
        <f t="shared" si="32"/>
        <v>2.0000000000000004</v>
      </c>
      <c r="O104" s="101">
        <f t="shared" si="37"/>
        <v>18.181818181818183</v>
      </c>
    </row>
    <row r="105" spans="1:15" s="1" customFormat="1" ht="15" customHeight="1" x14ac:dyDescent="0.25">
      <c r="A105" s="11">
        <v>23</v>
      </c>
      <c r="B105" s="48">
        <v>61470</v>
      </c>
      <c r="C105" s="19" t="s">
        <v>88</v>
      </c>
      <c r="D105" s="144">
        <v>11</v>
      </c>
      <c r="E105" s="145">
        <v>9.0909090909090917</v>
      </c>
      <c r="F105" s="145">
        <v>45.454545454545453</v>
      </c>
      <c r="G105" s="145">
        <v>27.272727272727273</v>
      </c>
      <c r="H105" s="145">
        <v>18.181818181818183</v>
      </c>
      <c r="I105" s="43">
        <f t="shared" si="30"/>
        <v>3.5454545454545454</v>
      </c>
      <c r="J105" s="21"/>
      <c r="K105" s="98">
        <f t="shared" si="35"/>
        <v>11</v>
      </c>
      <c r="L105" s="99">
        <f t="shared" si="39"/>
        <v>5</v>
      </c>
      <c r="M105" s="100">
        <f t="shared" si="36"/>
        <v>45.454545454545453</v>
      </c>
      <c r="N105" s="99">
        <f t="shared" si="32"/>
        <v>1.0000000000000002</v>
      </c>
      <c r="O105" s="101">
        <f t="shared" si="37"/>
        <v>9.0909090909090917</v>
      </c>
    </row>
    <row r="106" spans="1:15" s="1" customFormat="1" ht="15" customHeight="1" x14ac:dyDescent="0.25">
      <c r="A106" s="11">
        <v>24</v>
      </c>
      <c r="B106" s="48">
        <v>61490</v>
      </c>
      <c r="C106" s="19" t="s">
        <v>116</v>
      </c>
      <c r="D106" s="200">
        <v>32</v>
      </c>
      <c r="E106" s="201"/>
      <c r="F106" s="201">
        <v>28.125</v>
      </c>
      <c r="G106" s="201">
        <v>34.375</v>
      </c>
      <c r="H106" s="270">
        <v>37.5</v>
      </c>
      <c r="I106" s="43">
        <f t="shared" si="30"/>
        <v>4.09375</v>
      </c>
      <c r="J106" s="21"/>
      <c r="K106" s="98">
        <f t="shared" si="35"/>
        <v>32</v>
      </c>
      <c r="L106" s="99">
        <f t="shared" si="39"/>
        <v>23</v>
      </c>
      <c r="M106" s="100">
        <f t="shared" si="36"/>
        <v>71.875</v>
      </c>
      <c r="N106" s="99">
        <f t="shared" si="32"/>
        <v>0</v>
      </c>
      <c r="O106" s="101">
        <f t="shared" si="37"/>
        <v>0</v>
      </c>
    </row>
    <row r="107" spans="1:15" s="1" customFormat="1" ht="15" customHeight="1" x14ac:dyDescent="0.25">
      <c r="A107" s="11">
        <v>25</v>
      </c>
      <c r="B107" s="48">
        <v>61500</v>
      </c>
      <c r="C107" s="19" t="s">
        <v>117</v>
      </c>
      <c r="D107" s="200">
        <v>25</v>
      </c>
      <c r="E107" s="201"/>
      <c r="F107" s="201">
        <v>8</v>
      </c>
      <c r="G107" s="201">
        <v>32</v>
      </c>
      <c r="H107" s="201">
        <v>60</v>
      </c>
      <c r="I107" s="43">
        <f t="shared" si="30"/>
        <v>4.5199999999999996</v>
      </c>
      <c r="J107" s="21"/>
      <c r="K107" s="98">
        <f t="shared" si="35"/>
        <v>25</v>
      </c>
      <c r="L107" s="99">
        <f t="shared" si="39"/>
        <v>23</v>
      </c>
      <c r="M107" s="100">
        <f t="shared" si="36"/>
        <v>92</v>
      </c>
      <c r="N107" s="99">
        <f t="shared" si="32"/>
        <v>0</v>
      </c>
      <c r="O107" s="101">
        <f t="shared" si="37"/>
        <v>0</v>
      </c>
    </row>
    <row r="108" spans="1:15" s="1" customFormat="1" ht="15" customHeight="1" x14ac:dyDescent="0.25">
      <c r="A108" s="11">
        <v>26</v>
      </c>
      <c r="B108" s="48">
        <v>61510</v>
      </c>
      <c r="C108" s="19" t="s">
        <v>89</v>
      </c>
      <c r="D108" s="200">
        <v>18</v>
      </c>
      <c r="E108" s="201"/>
      <c r="F108" s="201">
        <v>16.666666666666668</v>
      </c>
      <c r="G108" s="201">
        <v>33.333333333333336</v>
      </c>
      <c r="H108" s="270">
        <v>50</v>
      </c>
      <c r="I108" s="65">
        <f t="shared" si="30"/>
        <v>4.3333333333333339</v>
      </c>
      <c r="J108" s="21"/>
      <c r="K108" s="98">
        <f t="shared" si="35"/>
        <v>18</v>
      </c>
      <c r="L108" s="99">
        <f t="shared" si="31"/>
        <v>15.000000000000002</v>
      </c>
      <c r="M108" s="100">
        <f t="shared" si="36"/>
        <v>83.333333333333343</v>
      </c>
      <c r="N108" s="99">
        <f t="shared" si="32"/>
        <v>0</v>
      </c>
      <c r="O108" s="101">
        <f t="shared" si="37"/>
        <v>0</v>
      </c>
    </row>
    <row r="109" spans="1:15" s="1" customFormat="1" ht="15" customHeight="1" x14ac:dyDescent="0.25">
      <c r="A109" s="11">
        <v>27</v>
      </c>
      <c r="B109" s="50">
        <v>61520</v>
      </c>
      <c r="C109" s="22" t="s">
        <v>118</v>
      </c>
      <c r="D109" s="200">
        <v>35</v>
      </c>
      <c r="E109" s="201"/>
      <c r="F109" s="201">
        <v>25.714285714285715</v>
      </c>
      <c r="G109" s="201">
        <v>31.428571428571427</v>
      </c>
      <c r="H109" s="271">
        <v>42.857142857142854</v>
      </c>
      <c r="I109" s="43">
        <f t="shared" si="30"/>
        <v>4.1714285714285708</v>
      </c>
      <c r="J109" s="21"/>
      <c r="K109" s="98">
        <f t="shared" si="35"/>
        <v>35</v>
      </c>
      <c r="L109" s="99">
        <f t="shared" si="31"/>
        <v>25.999999999999996</v>
      </c>
      <c r="M109" s="343">
        <f t="shared" si="36"/>
        <v>74.285714285714278</v>
      </c>
      <c r="N109" s="99">
        <f t="shared" si="32"/>
        <v>0</v>
      </c>
      <c r="O109" s="101">
        <f t="shared" si="37"/>
        <v>0</v>
      </c>
    </row>
    <row r="110" spans="1:15" s="1" customFormat="1" ht="15" customHeight="1" x14ac:dyDescent="0.25">
      <c r="A110" s="11">
        <v>28</v>
      </c>
      <c r="B110" s="50">
        <v>61540</v>
      </c>
      <c r="C110" s="22" t="s">
        <v>119</v>
      </c>
      <c r="D110" s="138">
        <v>7</v>
      </c>
      <c r="E110" s="139"/>
      <c r="F110" s="139">
        <v>28.571428571428573</v>
      </c>
      <c r="G110" s="139"/>
      <c r="H110" s="140">
        <v>71.428571428571431</v>
      </c>
      <c r="I110" s="46">
        <f t="shared" si="30"/>
        <v>4.4285714285714288</v>
      </c>
      <c r="J110" s="21"/>
      <c r="K110" s="98">
        <f t="shared" si="35"/>
        <v>7</v>
      </c>
      <c r="L110" s="99">
        <f t="shared" si="31"/>
        <v>5</v>
      </c>
      <c r="M110" s="100">
        <f t="shared" si="36"/>
        <v>71.428571428571431</v>
      </c>
      <c r="N110" s="99">
        <f t="shared" si="32"/>
        <v>0</v>
      </c>
      <c r="O110" s="101">
        <f t="shared" si="37"/>
        <v>0</v>
      </c>
    </row>
    <row r="111" spans="1:15" s="1" customFormat="1" ht="15" customHeight="1" x14ac:dyDescent="0.25">
      <c r="A111" s="15">
        <v>29</v>
      </c>
      <c r="B111" s="50">
        <v>61560</v>
      </c>
      <c r="C111" s="22" t="s">
        <v>121</v>
      </c>
      <c r="D111" s="200">
        <v>7</v>
      </c>
      <c r="E111" s="201">
        <v>14.285714285714286</v>
      </c>
      <c r="F111" s="201">
        <v>42.857142857142854</v>
      </c>
      <c r="G111" s="201">
        <v>42.857142857142854</v>
      </c>
      <c r="H111" s="270"/>
      <c r="I111" s="46">
        <f t="shared" si="30"/>
        <v>3.2857142857142856</v>
      </c>
      <c r="J111" s="21"/>
      <c r="K111" s="98">
        <f t="shared" si="35"/>
        <v>7</v>
      </c>
      <c r="L111" s="99">
        <f t="shared" ref="L111" si="40">M111*K111/100</f>
        <v>3</v>
      </c>
      <c r="M111" s="100">
        <f t="shared" si="36"/>
        <v>42.857142857142854</v>
      </c>
      <c r="N111" s="112">
        <f t="shared" si="32"/>
        <v>1</v>
      </c>
      <c r="O111" s="101">
        <f t="shared" si="37"/>
        <v>14.285714285714286</v>
      </c>
    </row>
    <row r="112" spans="1:15" s="1" customFormat="1" ht="15" customHeight="1" thickBot="1" x14ac:dyDescent="0.3">
      <c r="A112" s="15">
        <v>30</v>
      </c>
      <c r="B112" s="50">
        <v>61570</v>
      </c>
      <c r="C112" s="22" t="s">
        <v>123</v>
      </c>
      <c r="D112" s="198">
        <v>3</v>
      </c>
      <c r="E112" s="199"/>
      <c r="F112" s="199">
        <v>33.333333333333336</v>
      </c>
      <c r="G112" s="199">
        <v>33.333333333333336</v>
      </c>
      <c r="H112" s="199">
        <v>33.333333333333336</v>
      </c>
      <c r="I112" s="45">
        <f t="shared" si="30"/>
        <v>4</v>
      </c>
      <c r="J112" s="21"/>
      <c r="K112" s="102">
        <f t="shared" si="35"/>
        <v>3</v>
      </c>
      <c r="L112" s="103">
        <f t="shared" si="31"/>
        <v>2</v>
      </c>
      <c r="M112" s="104">
        <f t="shared" si="36"/>
        <v>66.666666666666671</v>
      </c>
      <c r="N112" s="103">
        <f t="shared" si="32"/>
        <v>0</v>
      </c>
      <c r="O112" s="105">
        <f t="shared" si="37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6">
        <f>SUM(D114:D122)</f>
        <v>73</v>
      </c>
      <c r="E113" s="38">
        <v>4.8095238095238093</v>
      </c>
      <c r="F113" s="38">
        <v>35.539201539201535</v>
      </c>
      <c r="G113" s="38">
        <v>25.526695526695523</v>
      </c>
      <c r="H113" s="38">
        <v>34.124579124579128</v>
      </c>
      <c r="I113" s="39">
        <f>AVERAGE(I114:I122)</f>
        <v>3.8896632996632996</v>
      </c>
      <c r="J113" s="21"/>
      <c r="K113" s="419">
        <f t="shared" si="35"/>
        <v>73</v>
      </c>
      <c r="L113" s="420">
        <f>SUM(L114:L122)</f>
        <v>49</v>
      </c>
      <c r="M113" s="427">
        <f t="shared" si="36"/>
        <v>59.651274651274647</v>
      </c>
      <c r="N113" s="420">
        <f>SUM(N114:N122)</f>
        <v>3</v>
      </c>
      <c r="O113" s="426">
        <f t="shared" si="37"/>
        <v>4.8095238095238093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149">
        <v>10</v>
      </c>
      <c r="E114" s="150"/>
      <c r="F114" s="150"/>
      <c r="G114" s="150">
        <v>30</v>
      </c>
      <c r="H114" s="150">
        <v>70</v>
      </c>
      <c r="I114" s="42">
        <f t="shared" si="30"/>
        <v>4.7</v>
      </c>
      <c r="J114" s="21"/>
      <c r="K114" s="94">
        <f t="shared" si="35"/>
        <v>10</v>
      </c>
      <c r="L114" s="95">
        <f t="shared" ref="L114:L118" si="41">M114*K114/100</f>
        <v>10</v>
      </c>
      <c r="M114" s="96">
        <f t="shared" si="36"/>
        <v>100</v>
      </c>
      <c r="N114" s="95">
        <f t="shared" ref="N114:N118" si="42">O114*K114/100</f>
        <v>0</v>
      </c>
      <c r="O114" s="97">
        <f t="shared" si="37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144">
        <v>7</v>
      </c>
      <c r="E115" s="145">
        <v>14.285714285714286</v>
      </c>
      <c r="F115" s="145">
        <v>71.428571428571431</v>
      </c>
      <c r="G115" s="145">
        <v>14.285714285714286</v>
      </c>
      <c r="H115" s="145"/>
      <c r="I115" s="43">
        <f t="shared" si="30"/>
        <v>3</v>
      </c>
      <c r="J115" s="21"/>
      <c r="K115" s="98">
        <f t="shared" si="35"/>
        <v>7</v>
      </c>
      <c r="L115" s="99">
        <f t="shared" si="41"/>
        <v>1</v>
      </c>
      <c r="M115" s="100">
        <f t="shared" si="36"/>
        <v>14.285714285714286</v>
      </c>
      <c r="N115" s="99">
        <f t="shared" si="42"/>
        <v>1</v>
      </c>
      <c r="O115" s="101">
        <f t="shared" si="37"/>
        <v>14.285714285714286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200">
        <v>10</v>
      </c>
      <c r="E116" s="201"/>
      <c r="F116" s="201">
        <v>20</v>
      </c>
      <c r="G116" s="201">
        <v>50</v>
      </c>
      <c r="H116" s="201">
        <v>30</v>
      </c>
      <c r="I116" s="43">
        <f t="shared" si="30"/>
        <v>4.0999999999999996</v>
      </c>
      <c r="J116" s="21"/>
      <c r="K116" s="98">
        <f t="shared" si="35"/>
        <v>10</v>
      </c>
      <c r="L116" s="99">
        <f t="shared" si="41"/>
        <v>8</v>
      </c>
      <c r="M116" s="100">
        <f t="shared" si="36"/>
        <v>80</v>
      </c>
      <c r="N116" s="99">
        <f t="shared" si="42"/>
        <v>0</v>
      </c>
      <c r="O116" s="101">
        <f t="shared" si="37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144">
        <v>2</v>
      </c>
      <c r="E117" s="145"/>
      <c r="F117" s="145"/>
      <c r="G117" s="145">
        <v>50</v>
      </c>
      <c r="H117" s="145">
        <v>50</v>
      </c>
      <c r="I117" s="43">
        <f t="shared" si="30"/>
        <v>4.5</v>
      </c>
      <c r="J117" s="21"/>
      <c r="K117" s="98">
        <f t="shared" si="35"/>
        <v>2</v>
      </c>
      <c r="L117" s="99">
        <f t="shared" si="41"/>
        <v>2</v>
      </c>
      <c r="M117" s="100">
        <f t="shared" si="36"/>
        <v>100</v>
      </c>
      <c r="N117" s="99">
        <f t="shared" si="42"/>
        <v>0</v>
      </c>
      <c r="O117" s="101">
        <f t="shared" si="37"/>
        <v>0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144">
        <v>11</v>
      </c>
      <c r="E118" s="145"/>
      <c r="F118" s="145">
        <v>9.0909090909090917</v>
      </c>
      <c r="G118" s="145">
        <v>45.454545454545453</v>
      </c>
      <c r="H118" s="145">
        <v>45.454545454545453</v>
      </c>
      <c r="I118" s="43">
        <f t="shared" si="30"/>
        <v>4.3636363636363633</v>
      </c>
      <c r="J118" s="21"/>
      <c r="K118" s="98">
        <f t="shared" si="35"/>
        <v>11</v>
      </c>
      <c r="L118" s="99">
        <f t="shared" si="41"/>
        <v>10</v>
      </c>
      <c r="M118" s="100">
        <f t="shared" si="36"/>
        <v>90.909090909090907</v>
      </c>
      <c r="N118" s="99">
        <f t="shared" si="42"/>
        <v>0</v>
      </c>
      <c r="O118" s="101">
        <f t="shared" si="37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200">
        <v>4</v>
      </c>
      <c r="E119" s="201">
        <v>25</v>
      </c>
      <c r="F119" s="201">
        <v>50</v>
      </c>
      <c r="G119" s="201"/>
      <c r="H119" s="270">
        <v>25</v>
      </c>
      <c r="I119" s="43">
        <f t="shared" si="30"/>
        <v>3.25</v>
      </c>
      <c r="J119" s="21"/>
      <c r="K119" s="98">
        <f t="shared" si="35"/>
        <v>4</v>
      </c>
      <c r="L119" s="99">
        <f t="shared" si="31"/>
        <v>1</v>
      </c>
      <c r="M119" s="100">
        <f t="shared" si="36"/>
        <v>25</v>
      </c>
      <c r="N119" s="99">
        <f t="shared" ref="N119:N122" si="43">O119*K119/100</f>
        <v>1</v>
      </c>
      <c r="O119" s="101">
        <f t="shared" si="37"/>
        <v>25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200">
        <v>1</v>
      </c>
      <c r="E120" s="201"/>
      <c r="F120" s="201">
        <v>100</v>
      </c>
      <c r="G120" s="201"/>
      <c r="H120" s="270"/>
      <c r="I120" s="43">
        <f t="shared" si="30"/>
        <v>3</v>
      </c>
      <c r="J120" s="21"/>
      <c r="K120" s="98">
        <f t="shared" si="35"/>
        <v>1</v>
      </c>
      <c r="L120" s="99">
        <f t="shared" si="31"/>
        <v>0</v>
      </c>
      <c r="M120" s="100">
        <f t="shared" si="36"/>
        <v>0</v>
      </c>
      <c r="N120" s="99">
        <f t="shared" si="43"/>
        <v>0</v>
      </c>
      <c r="O120" s="106">
        <f t="shared" si="37"/>
        <v>0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198">
        <v>25</v>
      </c>
      <c r="E121" s="199">
        <v>4</v>
      </c>
      <c r="F121" s="199">
        <v>36</v>
      </c>
      <c r="G121" s="199">
        <v>40</v>
      </c>
      <c r="H121" s="270">
        <v>20</v>
      </c>
      <c r="I121" s="46">
        <f t="shared" si="30"/>
        <v>3.76</v>
      </c>
      <c r="J121" s="21"/>
      <c r="K121" s="98">
        <f t="shared" si="35"/>
        <v>25</v>
      </c>
      <c r="L121" s="99">
        <f t="shared" ref="L121" si="44">M121*K121/100</f>
        <v>15</v>
      </c>
      <c r="M121" s="100">
        <f t="shared" si="36"/>
        <v>60</v>
      </c>
      <c r="N121" s="99">
        <f t="shared" ref="N121" si="45">O121*K121/100</f>
        <v>1</v>
      </c>
      <c r="O121" s="101">
        <f t="shared" si="37"/>
        <v>4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196">
        <v>3</v>
      </c>
      <c r="E122" s="197"/>
      <c r="F122" s="197">
        <v>33.333333333333336</v>
      </c>
      <c r="G122" s="197"/>
      <c r="H122" s="197">
        <v>66.666666666666671</v>
      </c>
      <c r="I122" s="45">
        <f t="shared" si="30"/>
        <v>4.3333333333333339</v>
      </c>
      <c r="J122" s="21"/>
      <c r="K122" s="107">
        <f t="shared" si="35"/>
        <v>3</v>
      </c>
      <c r="L122" s="108">
        <f t="shared" si="31"/>
        <v>2</v>
      </c>
      <c r="M122" s="109">
        <f t="shared" si="36"/>
        <v>66.666666666666671</v>
      </c>
      <c r="N122" s="108">
        <f t="shared" si="43"/>
        <v>0</v>
      </c>
      <c r="O122" s="110">
        <f t="shared" si="37"/>
        <v>0</v>
      </c>
    </row>
    <row r="123" spans="1:15" ht="15" customHeight="1" x14ac:dyDescent="0.25">
      <c r="A123" s="6"/>
      <c r="B123" s="6"/>
      <c r="C123" s="6"/>
      <c r="D123" s="448" t="s">
        <v>98</v>
      </c>
      <c r="E123" s="448"/>
      <c r="F123" s="448"/>
      <c r="G123" s="448"/>
      <c r="H123" s="448"/>
      <c r="I123" s="57">
        <f>AVERAGE(I8:I15,I17:I28,I30:I46,I48:I66,I68:I81,I83:I112,I114:I122)</f>
        <v>3.9072450234950229</v>
      </c>
      <c r="J123" s="4"/>
      <c r="M123" s="111"/>
      <c r="N123" s="111"/>
      <c r="O123" s="111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96" priority="1">
      <formula>LEN(TRIM(N7))=0</formula>
    </cfRule>
    <cfRule type="cellIs" dxfId="95" priority="4" operator="equal">
      <formula>0</formula>
    </cfRule>
    <cfRule type="cellIs" dxfId="94" priority="5" operator="between">
      <formula>0.1</formula>
      <formula>9.99</formula>
    </cfRule>
    <cfRule type="cellIs" dxfId="93" priority="6" operator="greaterThanOrEqual">
      <formula>10</formula>
    </cfRule>
  </conditionalFormatting>
  <conditionalFormatting sqref="M7:M122">
    <cfRule type="containsBlanks" dxfId="92" priority="3">
      <formula>LEN(TRIM(M7))=0</formula>
    </cfRule>
    <cfRule type="cellIs" dxfId="91" priority="11" operator="lessThan">
      <formula>50</formula>
    </cfRule>
    <cfRule type="cellIs" dxfId="90" priority="12" operator="between">
      <formula>50</formula>
      <formula>$M$6</formula>
    </cfRule>
    <cfRule type="cellIs" dxfId="89" priority="13" operator="between">
      <formula>$M$6</formula>
      <formula>89.99</formula>
    </cfRule>
    <cfRule type="cellIs" dxfId="88" priority="14" operator="between">
      <formula>90</formula>
      <formula>100</formula>
    </cfRule>
  </conditionalFormatting>
  <conditionalFormatting sqref="I6:I123">
    <cfRule type="cellIs" dxfId="87" priority="712" stopIfTrue="1" operator="between">
      <formula>$I$123</formula>
      <formula>3.739</formula>
    </cfRule>
    <cfRule type="containsBlanks" dxfId="86" priority="713" stopIfTrue="1">
      <formula>LEN(TRIM(I6))=0</formula>
    </cfRule>
    <cfRule type="cellIs" dxfId="85" priority="714" stopIfTrue="1" operator="lessThan">
      <formula>3.5</formula>
    </cfRule>
    <cfRule type="cellIs" dxfId="84" priority="715" stopIfTrue="1" operator="between">
      <formula>$I$123</formula>
      <formula>3.5</formula>
    </cfRule>
    <cfRule type="cellIs" dxfId="83" priority="716" stopIfTrue="1" operator="between">
      <formula>4.5</formula>
      <formula>$I$123</formula>
    </cfRule>
    <cfRule type="cellIs" dxfId="82" priority="717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541" customWidth="1"/>
    <col min="2" max="2" width="10.7109375" style="541" customWidth="1"/>
    <col min="3" max="3" width="31.7109375" style="541" customWidth="1"/>
    <col min="4" max="8" width="7.7109375" style="602" customWidth="1"/>
    <col min="9" max="9" width="8.7109375" style="602" customWidth="1"/>
    <col min="10" max="10" width="7.85546875" style="541" customWidth="1"/>
    <col min="11" max="13" width="10.7109375" style="541" customWidth="1"/>
    <col min="14" max="15" width="9.7109375" style="541" customWidth="1"/>
    <col min="16" max="16384" width="8.85546875" style="541"/>
  </cols>
  <sheetData>
    <row r="1" spans="1:18" s="477" customFormat="1" ht="15" customHeight="1" x14ac:dyDescent="0.25">
      <c r="A1" s="474"/>
      <c r="B1" s="474"/>
      <c r="C1" s="474"/>
      <c r="D1" s="475"/>
      <c r="E1" s="475"/>
      <c r="F1" s="476"/>
      <c r="G1" s="476"/>
      <c r="H1" s="476"/>
      <c r="I1" s="476"/>
      <c r="K1" s="478"/>
      <c r="L1" s="479" t="s">
        <v>141</v>
      </c>
    </row>
    <row r="2" spans="1:18" s="477" customFormat="1" ht="15" customHeight="1" x14ac:dyDescent="0.25">
      <c r="A2" s="474"/>
      <c r="B2" s="474"/>
      <c r="C2" s="480" t="s">
        <v>142</v>
      </c>
      <c r="D2" s="480"/>
      <c r="E2" s="481"/>
      <c r="F2" s="476"/>
      <c r="G2" s="476"/>
      <c r="H2" s="476"/>
      <c r="I2" s="482">
        <v>2023</v>
      </c>
      <c r="K2" s="483"/>
      <c r="L2" s="479" t="s">
        <v>143</v>
      </c>
    </row>
    <row r="3" spans="1:18" s="477" customFormat="1" ht="15" customHeight="1" thickBot="1" x14ac:dyDescent="0.3">
      <c r="A3" s="474"/>
      <c r="B3" s="474"/>
      <c r="C3" s="484"/>
      <c r="D3" s="485"/>
      <c r="E3" s="485"/>
      <c r="F3" s="476"/>
      <c r="G3" s="476"/>
      <c r="H3" s="476"/>
      <c r="I3" s="476"/>
      <c r="K3" s="603"/>
      <c r="L3" s="479" t="s">
        <v>144</v>
      </c>
    </row>
    <row r="4" spans="1:18" s="477" customFormat="1" ht="15" customHeight="1" thickBot="1" x14ac:dyDescent="0.3">
      <c r="A4" s="486" t="s">
        <v>0</v>
      </c>
      <c r="B4" s="487" t="s">
        <v>1</v>
      </c>
      <c r="C4" s="487" t="s">
        <v>2</v>
      </c>
      <c r="D4" s="488" t="s">
        <v>145</v>
      </c>
      <c r="E4" s="487" t="s">
        <v>146</v>
      </c>
      <c r="F4" s="487"/>
      <c r="G4" s="487"/>
      <c r="H4" s="487"/>
      <c r="I4" s="489" t="s">
        <v>99</v>
      </c>
      <c r="K4" s="490"/>
      <c r="L4" s="479" t="s">
        <v>147</v>
      </c>
    </row>
    <row r="5" spans="1:18" s="496" customFormat="1" ht="30" customHeight="1" thickBot="1" x14ac:dyDescent="0.25">
      <c r="A5" s="491"/>
      <c r="B5" s="492"/>
      <c r="C5" s="492"/>
      <c r="D5" s="493"/>
      <c r="E5" s="494">
        <v>5</v>
      </c>
      <c r="F5" s="494">
        <v>4</v>
      </c>
      <c r="G5" s="494">
        <v>3</v>
      </c>
      <c r="H5" s="494">
        <v>2</v>
      </c>
      <c r="I5" s="495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8" s="496" customFormat="1" ht="15" customHeight="1" thickBot="1" x14ac:dyDescent="0.3">
      <c r="A6" s="497"/>
      <c r="B6" s="498"/>
      <c r="C6" s="499" t="s">
        <v>100</v>
      </c>
      <c r="D6" s="500">
        <f>D7+D16+D29+D47+D67+D82+D113</f>
        <v>885</v>
      </c>
      <c r="E6" s="500">
        <f>E7+E16+E29+E47+E67+E82+E113</f>
        <v>370</v>
      </c>
      <c r="F6" s="500">
        <f>F7+F16+F29+F47+F67+F82+F113</f>
        <v>348</v>
      </c>
      <c r="G6" s="500">
        <f>G7+G16+G29+G47+G67+G82+G113</f>
        <v>157</v>
      </c>
      <c r="H6" s="500">
        <f>H7+H16+H29+H47+H67+H82+H113</f>
        <v>10</v>
      </c>
      <c r="I6" s="501">
        <f t="shared" ref="I6" si="0">(H6*2+G6*3+F6*4+E6*5)/D6</f>
        <v>4.2180790960451979</v>
      </c>
      <c r="K6" s="411">
        <f>D6</f>
        <v>885</v>
      </c>
      <c r="L6" s="412">
        <f>L7+L16+L29+L47+L67+L82+L113</f>
        <v>718</v>
      </c>
      <c r="M6" s="299">
        <f>L6*100/K6</f>
        <v>81.129943502824858</v>
      </c>
      <c r="N6" s="412">
        <f>N7+N16+N29+N47+N67+N82+N113</f>
        <v>10</v>
      </c>
      <c r="O6" s="418">
        <f>N6*100/K6</f>
        <v>1.1299435028248588</v>
      </c>
    </row>
    <row r="7" spans="1:18" s="496" customFormat="1" ht="15" customHeight="1" thickBot="1" x14ac:dyDescent="0.3">
      <c r="A7" s="502"/>
      <c r="B7" s="503"/>
      <c r="C7" s="503" t="s">
        <v>101</v>
      </c>
      <c r="D7" s="504">
        <f>SUM(D8:D15)</f>
        <v>61</v>
      </c>
      <c r="E7" s="504">
        <f t="shared" ref="E7:H7" si="1">SUM(E8:E15)</f>
        <v>33</v>
      </c>
      <c r="F7" s="504">
        <f t="shared" si="1"/>
        <v>19</v>
      </c>
      <c r="G7" s="504">
        <f t="shared" si="1"/>
        <v>9</v>
      </c>
      <c r="H7" s="504">
        <f t="shared" si="1"/>
        <v>0</v>
      </c>
      <c r="I7" s="505">
        <f>AVERAGE(I8:I15)</f>
        <v>4.4165674603174603</v>
      </c>
      <c r="K7" s="419">
        <f t="shared" ref="K7:K22" si="2">D7</f>
        <v>61</v>
      </c>
      <c r="L7" s="420">
        <f>E7+F7</f>
        <v>52</v>
      </c>
      <c r="M7" s="427">
        <f>L7*100/K7</f>
        <v>85.245901639344268</v>
      </c>
      <c r="N7" s="420">
        <f>H7</f>
        <v>0</v>
      </c>
      <c r="O7" s="426">
        <f>N7*100/K7</f>
        <v>0</v>
      </c>
      <c r="P7" s="604"/>
      <c r="Q7" s="604"/>
      <c r="R7" s="604"/>
    </row>
    <row r="8" spans="1:18" s="511" customFormat="1" ht="15" customHeight="1" x14ac:dyDescent="0.25">
      <c r="A8" s="506">
        <v>1</v>
      </c>
      <c r="B8" s="507">
        <v>10002</v>
      </c>
      <c r="C8" s="508" t="s">
        <v>148</v>
      </c>
      <c r="D8" s="509">
        <v>6</v>
      </c>
      <c r="E8" s="509">
        <v>1</v>
      </c>
      <c r="F8" s="509">
        <v>3</v>
      </c>
      <c r="G8" s="509">
        <v>2</v>
      </c>
      <c r="H8" s="509"/>
      <c r="I8" s="510">
        <f>(H8*2+G8*3+F8*4+E8*5)/D8</f>
        <v>3.8333333333333335</v>
      </c>
      <c r="K8" s="98">
        <f t="shared" si="2"/>
        <v>6</v>
      </c>
      <c r="L8" s="99">
        <f t="shared" ref="L8:L71" si="3">E8+F8</f>
        <v>4</v>
      </c>
      <c r="M8" s="100">
        <f t="shared" ref="M8:M71" si="4">L8*100/K8</f>
        <v>66.666666666666671</v>
      </c>
      <c r="N8" s="99">
        <f t="shared" ref="N8:N71" si="5">H8</f>
        <v>0</v>
      </c>
      <c r="O8" s="101">
        <f t="shared" ref="O8:O71" si="6">N8*100/K8</f>
        <v>0</v>
      </c>
      <c r="P8" s="605"/>
      <c r="Q8" s="605"/>
      <c r="R8" s="605"/>
    </row>
    <row r="9" spans="1:18" s="511" customFormat="1" ht="15" customHeight="1" x14ac:dyDescent="0.25">
      <c r="A9" s="512">
        <v>2</v>
      </c>
      <c r="B9" s="513">
        <v>10090</v>
      </c>
      <c r="C9" s="514" t="s">
        <v>149</v>
      </c>
      <c r="D9" s="515">
        <v>4</v>
      </c>
      <c r="E9" s="515">
        <v>2</v>
      </c>
      <c r="F9" s="515">
        <v>2</v>
      </c>
      <c r="G9" s="515"/>
      <c r="H9" s="515"/>
      <c r="I9" s="516">
        <f t="shared" ref="I9:I15" si="7">(H9*2+G9*3+F9*4+E9*5)/D9</f>
        <v>4.5</v>
      </c>
      <c r="K9" s="98">
        <f t="shared" si="2"/>
        <v>4</v>
      </c>
      <c r="L9" s="99">
        <f t="shared" si="3"/>
        <v>4</v>
      </c>
      <c r="M9" s="100">
        <f t="shared" si="4"/>
        <v>100</v>
      </c>
      <c r="N9" s="99">
        <f t="shared" si="5"/>
        <v>0</v>
      </c>
      <c r="O9" s="101">
        <f t="shared" si="6"/>
        <v>0</v>
      </c>
      <c r="P9" s="605"/>
      <c r="Q9" s="605"/>
      <c r="R9" s="605"/>
    </row>
    <row r="10" spans="1:18" s="511" customFormat="1" ht="15" customHeight="1" x14ac:dyDescent="0.25">
      <c r="A10" s="512">
        <v>3</v>
      </c>
      <c r="B10" s="513">
        <v>10004</v>
      </c>
      <c r="C10" s="514" t="s">
        <v>150</v>
      </c>
      <c r="D10" s="515">
        <v>27</v>
      </c>
      <c r="E10" s="515">
        <v>18</v>
      </c>
      <c r="F10" s="515">
        <v>3</v>
      </c>
      <c r="G10" s="515">
        <v>6</v>
      </c>
      <c r="H10" s="517"/>
      <c r="I10" s="516">
        <f t="shared" si="7"/>
        <v>4.4444444444444446</v>
      </c>
      <c r="K10" s="98">
        <f t="shared" si="2"/>
        <v>27</v>
      </c>
      <c r="L10" s="99">
        <f t="shared" si="3"/>
        <v>21</v>
      </c>
      <c r="M10" s="100">
        <f t="shared" si="4"/>
        <v>77.777777777777771</v>
      </c>
      <c r="N10" s="99">
        <f t="shared" si="5"/>
        <v>0</v>
      </c>
      <c r="O10" s="101">
        <f t="shared" si="6"/>
        <v>0</v>
      </c>
      <c r="P10" s="605"/>
      <c r="Q10" s="605"/>
      <c r="R10" s="605"/>
    </row>
    <row r="11" spans="1:18" s="511" customFormat="1" ht="15" customHeight="1" x14ac:dyDescent="0.25">
      <c r="A11" s="512">
        <v>4</v>
      </c>
      <c r="B11" s="513">
        <v>10001</v>
      </c>
      <c r="C11" s="514" t="s">
        <v>4</v>
      </c>
      <c r="D11" s="515">
        <v>2</v>
      </c>
      <c r="E11" s="515">
        <v>2</v>
      </c>
      <c r="F11" s="515"/>
      <c r="G11" s="515"/>
      <c r="H11" s="515"/>
      <c r="I11" s="516">
        <f t="shared" si="7"/>
        <v>5</v>
      </c>
      <c r="K11" s="98">
        <f t="shared" si="2"/>
        <v>2</v>
      </c>
      <c r="L11" s="99">
        <f t="shared" si="3"/>
        <v>2</v>
      </c>
      <c r="M11" s="100">
        <f t="shared" si="4"/>
        <v>100</v>
      </c>
      <c r="N11" s="99">
        <f t="shared" si="5"/>
        <v>0</v>
      </c>
      <c r="O11" s="101">
        <f t="shared" si="6"/>
        <v>0</v>
      </c>
      <c r="P11" s="605"/>
      <c r="Q11" s="605"/>
      <c r="R11" s="605"/>
    </row>
    <row r="12" spans="1:18" s="511" customFormat="1" ht="15" customHeight="1" x14ac:dyDescent="0.25">
      <c r="A12" s="518">
        <v>5</v>
      </c>
      <c r="B12" s="519">
        <v>10120</v>
      </c>
      <c r="C12" s="520" t="s">
        <v>151</v>
      </c>
      <c r="D12" s="521">
        <v>4</v>
      </c>
      <c r="E12" s="521">
        <v>1</v>
      </c>
      <c r="F12" s="521">
        <v>3</v>
      </c>
      <c r="G12" s="521"/>
      <c r="H12" s="521"/>
      <c r="I12" s="522">
        <f t="shared" si="7"/>
        <v>4.25</v>
      </c>
      <c r="K12" s="98">
        <f t="shared" si="2"/>
        <v>4</v>
      </c>
      <c r="L12" s="99">
        <f t="shared" si="3"/>
        <v>4</v>
      </c>
      <c r="M12" s="100">
        <f t="shared" si="4"/>
        <v>100</v>
      </c>
      <c r="N12" s="99">
        <f t="shared" si="5"/>
        <v>0</v>
      </c>
      <c r="O12" s="101">
        <f t="shared" si="6"/>
        <v>0</v>
      </c>
      <c r="P12" s="605"/>
      <c r="Q12" s="605"/>
      <c r="R12" s="605"/>
    </row>
    <row r="13" spans="1:18" s="511" customFormat="1" ht="15" customHeight="1" x14ac:dyDescent="0.25">
      <c r="A13" s="523">
        <v>6</v>
      </c>
      <c r="B13" s="524">
        <v>10190</v>
      </c>
      <c r="C13" s="525" t="s">
        <v>152</v>
      </c>
      <c r="D13" s="526">
        <v>7</v>
      </c>
      <c r="E13" s="526">
        <v>4</v>
      </c>
      <c r="F13" s="526">
        <v>3</v>
      </c>
      <c r="G13" s="526"/>
      <c r="H13" s="526"/>
      <c r="I13" s="527">
        <f t="shared" si="7"/>
        <v>4.5714285714285712</v>
      </c>
      <c r="K13" s="98">
        <f t="shared" si="2"/>
        <v>7</v>
      </c>
      <c r="L13" s="99">
        <f t="shared" si="3"/>
        <v>7</v>
      </c>
      <c r="M13" s="100">
        <f t="shared" si="4"/>
        <v>100</v>
      </c>
      <c r="N13" s="99">
        <f t="shared" si="5"/>
        <v>0</v>
      </c>
      <c r="O13" s="101">
        <f t="shared" si="6"/>
        <v>0</v>
      </c>
      <c r="P13" s="605"/>
      <c r="Q13" s="605"/>
      <c r="R13" s="605"/>
    </row>
    <row r="14" spans="1:18" s="511" customFormat="1" ht="15" customHeight="1" x14ac:dyDescent="0.25">
      <c r="A14" s="528">
        <v>7</v>
      </c>
      <c r="B14" s="529">
        <v>10320</v>
      </c>
      <c r="C14" s="530" t="s">
        <v>10</v>
      </c>
      <c r="D14" s="531">
        <v>6</v>
      </c>
      <c r="E14" s="531">
        <v>3</v>
      </c>
      <c r="F14" s="531">
        <v>2</v>
      </c>
      <c r="G14" s="531">
        <v>1</v>
      </c>
      <c r="H14" s="531"/>
      <c r="I14" s="532">
        <f t="shared" si="7"/>
        <v>4.333333333333333</v>
      </c>
      <c r="K14" s="98">
        <f t="shared" si="2"/>
        <v>6</v>
      </c>
      <c r="L14" s="99">
        <f t="shared" si="3"/>
        <v>5</v>
      </c>
      <c r="M14" s="100">
        <f t="shared" si="4"/>
        <v>83.333333333333329</v>
      </c>
      <c r="N14" s="99">
        <f t="shared" si="5"/>
        <v>0</v>
      </c>
      <c r="O14" s="101">
        <f t="shared" si="6"/>
        <v>0</v>
      </c>
      <c r="P14" s="605"/>
      <c r="Q14" s="605"/>
      <c r="R14" s="605"/>
    </row>
    <row r="15" spans="1:18" s="511" customFormat="1" ht="15" customHeight="1" thickBot="1" x14ac:dyDescent="0.3">
      <c r="A15" s="518">
        <v>8</v>
      </c>
      <c r="B15" s="519">
        <v>10086</v>
      </c>
      <c r="C15" s="520" t="s">
        <v>112</v>
      </c>
      <c r="D15" s="521">
        <v>5</v>
      </c>
      <c r="E15" s="521">
        <v>2</v>
      </c>
      <c r="F15" s="521">
        <v>3</v>
      </c>
      <c r="G15" s="521"/>
      <c r="H15" s="521"/>
      <c r="I15" s="522">
        <f t="shared" si="7"/>
        <v>4.4000000000000004</v>
      </c>
      <c r="K15" s="102">
        <f t="shared" si="2"/>
        <v>5</v>
      </c>
      <c r="L15" s="103">
        <f t="shared" si="3"/>
        <v>5</v>
      </c>
      <c r="M15" s="104">
        <f t="shared" si="4"/>
        <v>100</v>
      </c>
      <c r="N15" s="103">
        <f t="shared" si="5"/>
        <v>0</v>
      </c>
      <c r="O15" s="105">
        <f t="shared" si="6"/>
        <v>0</v>
      </c>
      <c r="P15" s="605"/>
      <c r="Q15" s="605"/>
      <c r="R15" s="605"/>
    </row>
    <row r="16" spans="1:18" s="511" customFormat="1" ht="15" customHeight="1" thickBot="1" x14ac:dyDescent="0.3">
      <c r="A16" s="533"/>
      <c r="B16" s="534"/>
      <c r="C16" s="535" t="s">
        <v>102</v>
      </c>
      <c r="D16" s="536">
        <f>SUM(D17:D28)</f>
        <v>52</v>
      </c>
      <c r="E16" s="536">
        <f>SUM(E17:E28)</f>
        <v>25</v>
      </c>
      <c r="F16" s="536">
        <f>SUM(F17:F28)</f>
        <v>20</v>
      </c>
      <c r="G16" s="536">
        <f>SUM(G17:G28)</f>
        <v>7</v>
      </c>
      <c r="H16" s="536">
        <f>SUM(H17:H28)</f>
        <v>0</v>
      </c>
      <c r="I16" s="537">
        <f>AVERAGE(I17:I28)</f>
        <v>4.3490740740740739</v>
      </c>
      <c r="K16" s="419">
        <f t="shared" si="2"/>
        <v>52</v>
      </c>
      <c r="L16" s="420">
        <f t="shared" si="3"/>
        <v>45</v>
      </c>
      <c r="M16" s="427">
        <f t="shared" si="4"/>
        <v>86.538461538461533</v>
      </c>
      <c r="N16" s="420">
        <f t="shared" si="5"/>
        <v>0</v>
      </c>
      <c r="O16" s="426">
        <f t="shared" si="6"/>
        <v>0</v>
      </c>
      <c r="P16" s="605"/>
      <c r="Q16" s="605"/>
      <c r="R16" s="605"/>
    </row>
    <row r="17" spans="1:18" s="511" customFormat="1" ht="15" customHeight="1" x14ac:dyDescent="0.25">
      <c r="A17" s="528">
        <v>1</v>
      </c>
      <c r="B17" s="529">
        <v>20040</v>
      </c>
      <c r="C17" s="538" t="s">
        <v>11</v>
      </c>
      <c r="D17" s="531">
        <v>9</v>
      </c>
      <c r="E17" s="531">
        <v>4</v>
      </c>
      <c r="F17" s="531">
        <v>3</v>
      </c>
      <c r="G17" s="531">
        <v>2</v>
      </c>
      <c r="H17" s="531"/>
      <c r="I17" s="532">
        <f t="shared" ref="I17:I28" si="8">(H17*2+G17*3+F17*4+E17*5)/D17</f>
        <v>4.2222222222222223</v>
      </c>
      <c r="K17" s="94">
        <f t="shared" si="2"/>
        <v>9</v>
      </c>
      <c r="L17" s="95">
        <f t="shared" si="3"/>
        <v>7</v>
      </c>
      <c r="M17" s="96">
        <f t="shared" si="4"/>
        <v>77.777777777777771</v>
      </c>
      <c r="N17" s="95">
        <f t="shared" si="5"/>
        <v>0</v>
      </c>
      <c r="O17" s="97">
        <f t="shared" si="6"/>
        <v>0</v>
      </c>
      <c r="P17" s="605"/>
      <c r="Q17" s="605"/>
      <c r="R17" s="605"/>
    </row>
    <row r="18" spans="1:18" s="511" customFormat="1" ht="15" customHeight="1" x14ac:dyDescent="0.25">
      <c r="A18" s="523">
        <v>2</v>
      </c>
      <c r="B18" s="513">
        <v>20061</v>
      </c>
      <c r="C18" s="539" t="s">
        <v>13</v>
      </c>
      <c r="D18" s="540">
        <v>6</v>
      </c>
      <c r="E18" s="526">
        <v>3</v>
      </c>
      <c r="F18" s="526">
        <v>3</v>
      </c>
      <c r="G18" s="526"/>
      <c r="H18" s="526"/>
      <c r="I18" s="527">
        <f t="shared" si="8"/>
        <v>4.5</v>
      </c>
      <c r="K18" s="98">
        <f t="shared" si="2"/>
        <v>6</v>
      </c>
      <c r="L18" s="99">
        <f t="shared" si="3"/>
        <v>6</v>
      </c>
      <c r="M18" s="100">
        <f t="shared" si="4"/>
        <v>100</v>
      </c>
      <c r="N18" s="99">
        <f t="shared" si="5"/>
        <v>0</v>
      </c>
      <c r="O18" s="101">
        <f t="shared" si="6"/>
        <v>0</v>
      </c>
      <c r="P18" s="605"/>
      <c r="Q18" s="605"/>
      <c r="R18" s="605"/>
    </row>
    <row r="19" spans="1:18" ht="15" customHeight="1" x14ac:dyDescent="0.25">
      <c r="A19" s="512">
        <v>3</v>
      </c>
      <c r="B19" s="513">
        <v>21020</v>
      </c>
      <c r="C19" s="514" t="s">
        <v>21</v>
      </c>
      <c r="D19" s="515">
        <v>3</v>
      </c>
      <c r="E19" s="515">
        <v>2</v>
      </c>
      <c r="F19" s="515">
        <v>1</v>
      </c>
      <c r="G19" s="515"/>
      <c r="H19" s="515"/>
      <c r="I19" s="516">
        <f t="shared" si="8"/>
        <v>4.666666666666667</v>
      </c>
      <c r="K19" s="98">
        <f t="shared" si="2"/>
        <v>3</v>
      </c>
      <c r="L19" s="99">
        <f t="shared" si="3"/>
        <v>3</v>
      </c>
      <c r="M19" s="100">
        <f t="shared" si="4"/>
        <v>100</v>
      </c>
      <c r="N19" s="99">
        <f t="shared" si="5"/>
        <v>0</v>
      </c>
      <c r="O19" s="101">
        <f t="shared" si="6"/>
        <v>0</v>
      </c>
      <c r="P19" s="605"/>
      <c r="Q19" s="605"/>
      <c r="R19" s="605"/>
    </row>
    <row r="20" spans="1:18" ht="15" customHeight="1" x14ac:dyDescent="0.25">
      <c r="A20" s="512">
        <v>4</v>
      </c>
      <c r="B20" s="513">
        <v>20060</v>
      </c>
      <c r="C20" s="514" t="s">
        <v>153</v>
      </c>
      <c r="D20" s="515">
        <v>6</v>
      </c>
      <c r="E20" s="515">
        <v>5</v>
      </c>
      <c r="F20" s="515">
        <v>1</v>
      </c>
      <c r="G20" s="515"/>
      <c r="H20" s="515"/>
      <c r="I20" s="516">
        <f t="shared" si="8"/>
        <v>4.833333333333333</v>
      </c>
      <c r="K20" s="98">
        <f t="shared" si="2"/>
        <v>6</v>
      </c>
      <c r="L20" s="99">
        <f t="shared" si="3"/>
        <v>6</v>
      </c>
      <c r="M20" s="343">
        <f t="shared" si="4"/>
        <v>100</v>
      </c>
      <c r="N20" s="99">
        <f t="shared" si="5"/>
        <v>0</v>
      </c>
      <c r="O20" s="101">
        <f t="shared" si="6"/>
        <v>0</v>
      </c>
      <c r="P20" s="605"/>
      <c r="Q20" s="605"/>
      <c r="R20" s="605"/>
    </row>
    <row r="21" spans="1:18" ht="15" customHeight="1" x14ac:dyDescent="0.25">
      <c r="A21" s="512">
        <v>5</v>
      </c>
      <c r="B21" s="513">
        <v>20400</v>
      </c>
      <c r="C21" s="514" t="s">
        <v>15</v>
      </c>
      <c r="D21" s="515">
        <v>10</v>
      </c>
      <c r="E21" s="515">
        <v>4</v>
      </c>
      <c r="F21" s="515">
        <v>5</v>
      </c>
      <c r="G21" s="515">
        <v>1</v>
      </c>
      <c r="H21" s="515"/>
      <c r="I21" s="516">
        <f t="shared" si="8"/>
        <v>4.3</v>
      </c>
      <c r="K21" s="98">
        <f t="shared" si="2"/>
        <v>10</v>
      </c>
      <c r="L21" s="99">
        <f t="shared" si="3"/>
        <v>9</v>
      </c>
      <c r="M21" s="100">
        <f t="shared" si="4"/>
        <v>90</v>
      </c>
      <c r="N21" s="99">
        <f t="shared" si="5"/>
        <v>0</v>
      </c>
      <c r="O21" s="101">
        <f t="shared" si="6"/>
        <v>0</v>
      </c>
      <c r="P21" s="605"/>
      <c r="Q21" s="605"/>
      <c r="R21" s="605"/>
    </row>
    <row r="22" spans="1:18" ht="15" customHeight="1" x14ac:dyDescent="0.25">
      <c r="A22" s="512">
        <v>6</v>
      </c>
      <c r="B22" s="513">
        <v>20080</v>
      </c>
      <c r="C22" s="514" t="s">
        <v>154</v>
      </c>
      <c r="D22" s="515">
        <v>3</v>
      </c>
      <c r="E22" s="515">
        <v>1</v>
      </c>
      <c r="F22" s="515"/>
      <c r="G22" s="515">
        <v>2</v>
      </c>
      <c r="H22" s="515"/>
      <c r="I22" s="516">
        <f t="shared" si="8"/>
        <v>3.6666666666666665</v>
      </c>
      <c r="K22" s="98">
        <f t="shared" si="2"/>
        <v>3</v>
      </c>
      <c r="L22" s="99">
        <f t="shared" si="3"/>
        <v>1</v>
      </c>
      <c r="M22" s="100">
        <f t="shared" si="4"/>
        <v>33.333333333333336</v>
      </c>
      <c r="N22" s="99">
        <f t="shared" si="5"/>
        <v>0</v>
      </c>
      <c r="O22" s="101">
        <f t="shared" si="6"/>
        <v>0</v>
      </c>
      <c r="P22" s="605"/>
      <c r="Q22" s="605"/>
      <c r="R22" s="605"/>
    </row>
    <row r="23" spans="1:18" ht="15" customHeight="1" x14ac:dyDescent="0.25">
      <c r="A23" s="512">
        <v>7</v>
      </c>
      <c r="B23" s="513">
        <v>20460</v>
      </c>
      <c r="C23" s="514" t="s">
        <v>155</v>
      </c>
      <c r="D23" s="515">
        <v>3</v>
      </c>
      <c r="E23" s="515">
        <v>2</v>
      </c>
      <c r="F23" s="515">
        <v>1</v>
      </c>
      <c r="G23" s="515"/>
      <c r="H23" s="515"/>
      <c r="I23" s="516">
        <f t="shared" si="8"/>
        <v>4.666666666666667</v>
      </c>
      <c r="K23" s="98">
        <f>D23</f>
        <v>3</v>
      </c>
      <c r="L23" s="99">
        <f t="shared" si="3"/>
        <v>3</v>
      </c>
      <c r="M23" s="100">
        <f t="shared" si="4"/>
        <v>100</v>
      </c>
      <c r="N23" s="99">
        <f t="shared" si="5"/>
        <v>0</v>
      </c>
      <c r="O23" s="101">
        <f t="shared" si="6"/>
        <v>0</v>
      </c>
      <c r="P23" s="605"/>
      <c r="Q23" s="605"/>
      <c r="R23" s="605"/>
    </row>
    <row r="24" spans="1:18" ht="15" customHeight="1" x14ac:dyDescent="0.25">
      <c r="A24" s="523">
        <v>8</v>
      </c>
      <c r="B24" s="513">
        <v>20550</v>
      </c>
      <c r="C24" s="539" t="s">
        <v>17</v>
      </c>
      <c r="D24" s="540">
        <v>5</v>
      </c>
      <c r="E24" s="526">
        <v>1</v>
      </c>
      <c r="F24" s="526">
        <v>3</v>
      </c>
      <c r="G24" s="526">
        <v>1</v>
      </c>
      <c r="H24" s="526"/>
      <c r="I24" s="527">
        <f t="shared" si="8"/>
        <v>4</v>
      </c>
      <c r="K24" s="98">
        <f>D24</f>
        <v>5</v>
      </c>
      <c r="L24" s="99">
        <f t="shared" si="3"/>
        <v>4</v>
      </c>
      <c r="M24" s="100">
        <f t="shared" si="4"/>
        <v>80</v>
      </c>
      <c r="N24" s="112">
        <f t="shared" si="5"/>
        <v>0</v>
      </c>
      <c r="O24" s="101">
        <f t="shared" si="6"/>
        <v>0</v>
      </c>
      <c r="P24" s="605"/>
      <c r="Q24" s="605"/>
      <c r="R24" s="605"/>
    </row>
    <row r="25" spans="1:18" ht="15" customHeight="1" x14ac:dyDescent="0.25">
      <c r="A25" s="542">
        <v>9</v>
      </c>
      <c r="B25" s="513">
        <v>20630</v>
      </c>
      <c r="C25" s="514" t="s">
        <v>18</v>
      </c>
      <c r="D25" s="515">
        <v>2</v>
      </c>
      <c r="E25" s="515"/>
      <c r="F25" s="515">
        <v>2</v>
      </c>
      <c r="G25" s="515"/>
      <c r="H25" s="515"/>
      <c r="I25" s="543">
        <f t="shared" si="8"/>
        <v>4</v>
      </c>
      <c r="K25" s="98">
        <f>D25</f>
        <v>2</v>
      </c>
      <c r="L25" s="99">
        <f t="shared" si="3"/>
        <v>2</v>
      </c>
      <c r="M25" s="100">
        <f t="shared" si="4"/>
        <v>100</v>
      </c>
      <c r="N25" s="112">
        <f t="shared" si="5"/>
        <v>0</v>
      </c>
      <c r="O25" s="101">
        <f t="shared" si="6"/>
        <v>0</v>
      </c>
      <c r="P25" s="605"/>
      <c r="Q25" s="605"/>
      <c r="R25" s="605"/>
    </row>
    <row r="26" spans="1:18" ht="15" customHeight="1" x14ac:dyDescent="0.25">
      <c r="A26" s="542">
        <v>10</v>
      </c>
      <c r="B26" s="513">
        <v>20810</v>
      </c>
      <c r="C26" s="514" t="s">
        <v>156</v>
      </c>
      <c r="D26" s="515">
        <v>1</v>
      </c>
      <c r="E26" s="515"/>
      <c r="F26" s="515">
        <v>1</v>
      </c>
      <c r="G26" s="515"/>
      <c r="H26" s="515"/>
      <c r="I26" s="543">
        <f t="shared" si="8"/>
        <v>4</v>
      </c>
      <c r="K26" s="98">
        <f t="shared" ref="K26:K54" si="9">D26</f>
        <v>1</v>
      </c>
      <c r="L26" s="99">
        <f t="shared" si="3"/>
        <v>1</v>
      </c>
      <c r="M26" s="100">
        <f t="shared" si="4"/>
        <v>100</v>
      </c>
      <c r="N26" s="112">
        <f t="shared" si="5"/>
        <v>0</v>
      </c>
      <c r="O26" s="101">
        <f t="shared" si="6"/>
        <v>0</v>
      </c>
      <c r="P26" s="605"/>
      <c r="Q26" s="605"/>
      <c r="R26" s="605"/>
    </row>
    <row r="27" spans="1:18" ht="15" customHeight="1" x14ac:dyDescent="0.25">
      <c r="A27" s="512">
        <v>11</v>
      </c>
      <c r="B27" s="513">
        <v>20900</v>
      </c>
      <c r="C27" s="514" t="s">
        <v>157</v>
      </c>
      <c r="D27" s="515">
        <v>3</v>
      </c>
      <c r="E27" s="515">
        <v>2</v>
      </c>
      <c r="F27" s="515"/>
      <c r="G27" s="515">
        <v>1</v>
      </c>
      <c r="H27" s="515"/>
      <c r="I27" s="543">
        <f t="shared" si="8"/>
        <v>4.333333333333333</v>
      </c>
      <c r="K27" s="98">
        <f t="shared" si="9"/>
        <v>3</v>
      </c>
      <c r="L27" s="99">
        <f t="shared" si="3"/>
        <v>2</v>
      </c>
      <c r="M27" s="100">
        <f t="shared" si="4"/>
        <v>66.666666666666671</v>
      </c>
      <c r="N27" s="112">
        <f t="shared" si="5"/>
        <v>0</v>
      </c>
      <c r="O27" s="101">
        <f t="shared" si="6"/>
        <v>0</v>
      </c>
      <c r="P27" s="605"/>
      <c r="Q27" s="605"/>
      <c r="R27" s="605"/>
    </row>
    <row r="28" spans="1:18" ht="15" customHeight="1" thickBot="1" x14ac:dyDescent="0.3">
      <c r="A28" s="518">
        <v>12</v>
      </c>
      <c r="B28" s="519">
        <v>21349</v>
      </c>
      <c r="C28" s="520" t="s">
        <v>158</v>
      </c>
      <c r="D28" s="521">
        <v>1</v>
      </c>
      <c r="E28" s="521">
        <v>1</v>
      </c>
      <c r="F28" s="521"/>
      <c r="G28" s="521"/>
      <c r="H28" s="521"/>
      <c r="I28" s="544">
        <f t="shared" si="8"/>
        <v>5</v>
      </c>
      <c r="K28" s="102">
        <f t="shared" si="9"/>
        <v>1</v>
      </c>
      <c r="L28" s="103">
        <f t="shared" si="3"/>
        <v>1</v>
      </c>
      <c r="M28" s="104">
        <f t="shared" si="4"/>
        <v>100</v>
      </c>
      <c r="N28" s="151">
        <f t="shared" si="5"/>
        <v>0</v>
      </c>
      <c r="O28" s="105">
        <f t="shared" si="6"/>
        <v>0</v>
      </c>
      <c r="P28" s="605"/>
      <c r="Q28" s="605"/>
      <c r="R28" s="605"/>
    </row>
    <row r="29" spans="1:18" ht="15" customHeight="1" thickBot="1" x14ac:dyDescent="0.3">
      <c r="A29" s="502"/>
      <c r="B29" s="545"/>
      <c r="C29" s="546" t="s">
        <v>103</v>
      </c>
      <c r="D29" s="547">
        <f>SUM(D30:D46)</f>
        <v>125</v>
      </c>
      <c r="E29" s="548">
        <f t="shared" ref="E29:H29" si="10">SUM(E30:E46)</f>
        <v>42</v>
      </c>
      <c r="F29" s="548">
        <f t="shared" si="10"/>
        <v>61</v>
      </c>
      <c r="G29" s="548">
        <f t="shared" si="10"/>
        <v>20</v>
      </c>
      <c r="H29" s="548">
        <f t="shared" si="10"/>
        <v>2</v>
      </c>
      <c r="I29" s="549">
        <f>AVERAGE(I30:I46)</f>
        <v>3.9795107698251719</v>
      </c>
      <c r="K29" s="419">
        <f t="shared" si="9"/>
        <v>125</v>
      </c>
      <c r="L29" s="420">
        <f t="shared" si="3"/>
        <v>103</v>
      </c>
      <c r="M29" s="427">
        <f t="shared" si="4"/>
        <v>82.4</v>
      </c>
      <c r="N29" s="420">
        <f t="shared" si="5"/>
        <v>2</v>
      </c>
      <c r="O29" s="426">
        <f t="shared" si="6"/>
        <v>1.6</v>
      </c>
      <c r="P29" s="605"/>
      <c r="Q29" s="605"/>
      <c r="R29" s="605"/>
    </row>
    <row r="30" spans="1:18" ht="15" customHeight="1" x14ac:dyDescent="0.25">
      <c r="A30" s="528">
        <v>1</v>
      </c>
      <c r="B30" s="529">
        <v>30070</v>
      </c>
      <c r="C30" s="550" t="s">
        <v>24</v>
      </c>
      <c r="D30" s="531">
        <v>29</v>
      </c>
      <c r="E30" s="531">
        <v>17</v>
      </c>
      <c r="F30" s="531">
        <v>12</v>
      </c>
      <c r="G30" s="531"/>
      <c r="H30" s="531"/>
      <c r="I30" s="532">
        <f t="shared" ref="I30:I46" si="11">(H30*2+G30*3+F30*4+E30*5)/D30</f>
        <v>4.5862068965517242</v>
      </c>
      <c r="K30" s="94">
        <f t="shared" si="9"/>
        <v>29</v>
      </c>
      <c r="L30" s="95">
        <f t="shared" si="3"/>
        <v>29</v>
      </c>
      <c r="M30" s="96">
        <f t="shared" si="4"/>
        <v>100</v>
      </c>
      <c r="N30" s="95">
        <f t="shared" si="5"/>
        <v>0</v>
      </c>
      <c r="O30" s="97">
        <f t="shared" si="6"/>
        <v>0</v>
      </c>
      <c r="P30" s="605"/>
      <c r="Q30" s="605"/>
      <c r="R30" s="605"/>
    </row>
    <row r="31" spans="1:18" ht="15" customHeight="1" x14ac:dyDescent="0.25">
      <c r="A31" s="512">
        <v>2</v>
      </c>
      <c r="B31" s="513">
        <v>30480</v>
      </c>
      <c r="C31" s="551" t="s">
        <v>159</v>
      </c>
      <c r="D31" s="515">
        <v>7</v>
      </c>
      <c r="E31" s="515">
        <v>2</v>
      </c>
      <c r="F31" s="515">
        <v>2</v>
      </c>
      <c r="G31" s="515">
        <v>3</v>
      </c>
      <c r="H31" s="515"/>
      <c r="I31" s="516">
        <f t="shared" si="11"/>
        <v>3.8571428571428572</v>
      </c>
      <c r="K31" s="98">
        <f t="shared" si="9"/>
        <v>7</v>
      </c>
      <c r="L31" s="99">
        <f t="shared" si="3"/>
        <v>4</v>
      </c>
      <c r="M31" s="100">
        <f t="shared" si="4"/>
        <v>57.142857142857146</v>
      </c>
      <c r="N31" s="99">
        <f t="shared" si="5"/>
        <v>0</v>
      </c>
      <c r="O31" s="101">
        <f t="shared" si="6"/>
        <v>0</v>
      </c>
      <c r="P31" s="605"/>
      <c r="Q31" s="605"/>
      <c r="R31" s="605"/>
    </row>
    <row r="32" spans="1:18" ht="15" customHeight="1" x14ac:dyDescent="0.25">
      <c r="A32" s="512">
        <v>3</v>
      </c>
      <c r="B32" s="513">
        <v>30460</v>
      </c>
      <c r="C32" s="551" t="s">
        <v>29</v>
      </c>
      <c r="D32" s="515">
        <v>5</v>
      </c>
      <c r="E32" s="515">
        <v>1</v>
      </c>
      <c r="F32" s="515">
        <v>3</v>
      </c>
      <c r="G32" s="515">
        <v>1</v>
      </c>
      <c r="H32" s="515"/>
      <c r="I32" s="516">
        <f t="shared" si="11"/>
        <v>4</v>
      </c>
      <c r="K32" s="98">
        <f t="shared" si="9"/>
        <v>5</v>
      </c>
      <c r="L32" s="99">
        <f t="shared" si="3"/>
        <v>4</v>
      </c>
      <c r="M32" s="100">
        <f t="shared" si="4"/>
        <v>80</v>
      </c>
      <c r="N32" s="99">
        <f t="shared" si="5"/>
        <v>0</v>
      </c>
      <c r="O32" s="101">
        <f t="shared" si="6"/>
        <v>0</v>
      </c>
      <c r="P32" s="605"/>
      <c r="Q32" s="605"/>
      <c r="R32" s="605"/>
    </row>
    <row r="33" spans="1:18" ht="15" customHeight="1" x14ac:dyDescent="0.25">
      <c r="A33" s="512">
        <v>4</v>
      </c>
      <c r="B33" s="513">
        <v>30030</v>
      </c>
      <c r="C33" s="551" t="s">
        <v>160</v>
      </c>
      <c r="D33" s="515">
        <v>6</v>
      </c>
      <c r="E33" s="515">
        <v>3</v>
      </c>
      <c r="F33" s="515">
        <v>2</v>
      </c>
      <c r="G33" s="515">
        <v>1</v>
      </c>
      <c r="H33" s="515"/>
      <c r="I33" s="516">
        <f t="shared" si="11"/>
        <v>4.333333333333333</v>
      </c>
      <c r="K33" s="98">
        <f t="shared" si="9"/>
        <v>6</v>
      </c>
      <c r="L33" s="99">
        <f t="shared" si="3"/>
        <v>5</v>
      </c>
      <c r="M33" s="100">
        <f t="shared" si="4"/>
        <v>83.333333333333329</v>
      </c>
      <c r="N33" s="99">
        <f t="shared" si="5"/>
        <v>0</v>
      </c>
      <c r="O33" s="101">
        <f t="shared" si="6"/>
        <v>0</v>
      </c>
      <c r="P33" s="605"/>
      <c r="Q33" s="605"/>
      <c r="R33" s="605"/>
    </row>
    <row r="34" spans="1:18" ht="15" customHeight="1" x14ac:dyDescent="0.25">
      <c r="A34" s="523">
        <v>5</v>
      </c>
      <c r="B34" s="513">
        <v>31000</v>
      </c>
      <c r="C34" s="552" t="s">
        <v>37</v>
      </c>
      <c r="D34" s="540">
        <v>12</v>
      </c>
      <c r="E34" s="526">
        <v>5</v>
      </c>
      <c r="F34" s="526">
        <v>5</v>
      </c>
      <c r="G34" s="526">
        <v>2</v>
      </c>
      <c r="H34" s="526"/>
      <c r="I34" s="527">
        <f t="shared" si="11"/>
        <v>4.25</v>
      </c>
      <c r="K34" s="98">
        <f t="shared" si="9"/>
        <v>12</v>
      </c>
      <c r="L34" s="99">
        <f t="shared" si="3"/>
        <v>10</v>
      </c>
      <c r="M34" s="100">
        <f t="shared" si="4"/>
        <v>83.333333333333329</v>
      </c>
      <c r="N34" s="99">
        <f t="shared" si="5"/>
        <v>0</v>
      </c>
      <c r="O34" s="101">
        <f t="shared" si="6"/>
        <v>0</v>
      </c>
      <c r="P34" s="605"/>
      <c r="Q34" s="605"/>
      <c r="R34" s="605"/>
    </row>
    <row r="35" spans="1:18" ht="15" customHeight="1" x14ac:dyDescent="0.25">
      <c r="A35" s="553">
        <v>6</v>
      </c>
      <c r="B35" s="513">
        <v>30130</v>
      </c>
      <c r="C35" s="551" t="s">
        <v>25</v>
      </c>
      <c r="D35" s="515">
        <v>1</v>
      </c>
      <c r="E35" s="515"/>
      <c r="F35" s="515">
        <v>1</v>
      </c>
      <c r="G35" s="515"/>
      <c r="H35" s="515"/>
      <c r="I35" s="516">
        <f t="shared" si="11"/>
        <v>4</v>
      </c>
      <c r="K35" s="98">
        <f t="shared" si="9"/>
        <v>1</v>
      </c>
      <c r="L35" s="99">
        <f t="shared" si="3"/>
        <v>1</v>
      </c>
      <c r="M35" s="100">
        <f t="shared" si="4"/>
        <v>100</v>
      </c>
      <c r="N35" s="99">
        <f t="shared" si="5"/>
        <v>0</v>
      </c>
      <c r="O35" s="101">
        <f t="shared" si="6"/>
        <v>0</v>
      </c>
      <c r="P35" s="605"/>
      <c r="Q35" s="605"/>
      <c r="R35" s="605"/>
    </row>
    <row r="36" spans="1:18" ht="15" customHeight="1" x14ac:dyDescent="0.25">
      <c r="A36" s="553">
        <v>7</v>
      </c>
      <c r="B36" s="513">
        <v>30160</v>
      </c>
      <c r="C36" s="551" t="s">
        <v>161</v>
      </c>
      <c r="D36" s="515">
        <v>5</v>
      </c>
      <c r="E36" s="515">
        <v>1</v>
      </c>
      <c r="F36" s="515">
        <v>4</v>
      </c>
      <c r="G36" s="515"/>
      <c r="H36" s="515"/>
      <c r="I36" s="516">
        <f t="shared" si="11"/>
        <v>4.2</v>
      </c>
      <c r="K36" s="98">
        <f t="shared" si="9"/>
        <v>5</v>
      </c>
      <c r="L36" s="99">
        <f t="shared" si="3"/>
        <v>5</v>
      </c>
      <c r="M36" s="100">
        <f t="shared" si="4"/>
        <v>100</v>
      </c>
      <c r="N36" s="112">
        <f t="shared" si="5"/>
        <v>0</v>
      </c>
      <c r="O36" s="101">
        <f t="shared" si="6"/>
        <v>0</v>
      </c>
      <c r="P36" s="605"/>
      <c r="Q36" s="605"/>
      <c r="R36" s="605"/>
    </row>
    <row r="37" spans="1:18" ht="15" customHeight="1" x14ac:dyDescent="0.25">
      <c r="A37" s="553">
        <v>8</v>
      </c>
      <c r="B37" s="513">
        <v>30310</v>
      </c>
      <c r="C37" s="551" t="s">
        <v>27</v>
      </c>
      <c r="D37" s="515">
        <v>5</v>
      </c>
      <c r="E37" s="515"/>
      <c r="F37" s="515">
        <v>4</v>
      </c>
      <c r="G37" s="515">
        <v>1</v>
      </c>
      <c r="H37" s="515"/>
      <c r="I37" s="516">
        <f t="shared" si="11"/>
        <v>3.8</v>
      </c>
      <c r="K37" s="98">
        <f t="shared" si="9"/>
        <v>5</v>
      </c>
      <c r="L37" s="99">
        <f t="shared" si="3"/>
        <v>4</v>
      </c>
      <c r="M37" s="100">
        <f t="shared" si="4"/>
        <v>80</v>
      </c>
      <c r="N37" s="112">
        <f t="shared" si="5"/>
        <v>0</v>
      </c>
      <c r="O37" s="101">
        <f t="shared" si="6"/>
        <v>0</v>
      </c>
      <c r="P37" s="605"/>
      <c r="Q37" s="605"/>
      <c r="R37" s="605"/>
    </row>
    <row r="38" spans="1:18" ht="15" customHeight="1" x14ac:dyDescent="0.25">
      <c r="A38" s="553">
        <v>9</v>
      </c>
      <c r="B38" s="513">
        <v>30440</v>
      </c>
      <c r="C38" s="551" t="s">
        <v>28</v>
      </c>
      <c r="D38" s="515">
        <v>5</v>
      </c>
      <c r="E38" s="515">
        <v>1</v>
      </c>
      <c r="F38" s="515">
        <v>3</v>
      </c>
      <c r="G38" s="515"/>
      <c r="H38" s="515">
        <v>1</v>
      </c>
      <c r="I38" s="516">
        <f t="shared" si="11"/>
        <v>3.8</v>
      </c>
      <c r="K38" s="98">
        <f t="shared" si="9"/>
        <v>5</v>
      </c>
      <c r="L38" s="99">
        <f t="shared" si="3"/>
        <v>4</v>
      </c>
      <c r="M38" s="100">
        <f t="shared" si="4"/>
        <v>80</v>
      </c>
      <c r="N38" s="112">
        <f t="shared" si="5"/>
        <v>1</v>
      </c>
      <c r="O38" s="101">
        <f t="shared" si="6"/>
        <v>20</v>
      </c>
      <c r="P38" s="605"/>
      <c r="Q38" s="605"/>
      <c r="R38" s="605"/>
    </row>
    <row r="39" spans="1:18" ht="15" customHeight="1" x14ac:dyDescent="0.25">
      <c r="A39" s="553">
        <v>10</v>
      </c>
      <c r="B39" s="513">
        <v>30500</v>
      </c>
      <c r="C39" s="551" t="s">
        <v>162</v>
      </c>
      <c r="D39" s="515">
        <v>2</v>
      </c>
      <c r="E39" s="515"/>
      <c r="F39" s="515">
        <v>1</v>
      </c>
      <c r="G39" s="515">
        <v>1</v>
      </c>
      <c r="H39" s="517"/>
      <c r="I39" s="516">
        <f t="shared" si="11"/>
        <v>3.5</v>
      </c>
      <c r="K39" s="98">
        <f t="shared" si="9"/>
        <v>2</v>
      </c>
      <c r="L39" s="99">
        <f t="shared" si="3"/>
        <v>1</v>
      </c>
      <c r="M39" s="100">
        <f t="shared" si="4"/>
        <v>50</v>
      </c>
      <c r="N39" s="112">
        <f t="shared" si="5"/>
        <v>0</v>
      </c>
      <c r="O39" s="101">
        <f t="shared" si="6"/>
        <v>0</v>
      </c>
      <c r="P39" s="605"/>
      <c r="Q39" s="605"/>
      <c r="R39" s="605"/>
    </row>
    <row r="40" spans="1:18" ht="15" customHeight="1" x14ac:dyDescent="0.25">
      <c r="A40" s="553">
        <v>11</v>
      </c>
      <c r="B40" s="513">
        <v>30530</v>
      </c>
      <c r="C40" s="551" t="s">
        <v>163</v>
      </c>
      <c r="D40" s="515">
        <v>13</v>
      </c>
      <c r="E40" s="515">
        <v>4</v>
      </c>
      <c r="F40" s="515">
        <v>6</v>
      </c>
      <c r="G40" s="515">
        <v>2</v>
      </c>
      <c r="H40" s="515">
        <v>1</v>
      </c>
      <c r="I40" s="516">
        <f t="shared" si="11"/>
        <v>4</v>
      </c>
      <c r="K40" s="98">
        <f t="shared" si="9"/>
        <v>13</v>
      </c>
      <c r="L40" s="99">
        <f t="shared" si="3"/>
        <v>10</v>
      </c>
      <c r="M40" s="100">
        <f t="shared" si="4"/>
        <v>76.92307692307692</v>
      </c>
      <c r="N40" s="112">
        <f t="shared" si="5"/>
        <v>1</v>
      </c>
      <c r="O40" s="101">
        <f t="shared" si="6"/>
        <v>7.6923076923076925</v>
      </c>
      <c r="P40" s="605"/>
      <c r="Q40" s="605"/>
      <c r="R40" s="605"/>
    </row>
    <row r="41" spans="1:18" ht="15" customHeight="1" x14ac:dyDescent="0.25">
      <c r="A41" s="553">
        <v>12</v>
      </c>
      <c r="B41" s="513">
        <v>30640</v>
      </c>
      <c r="C41" s="551" t="s">
        <v>32</v>
      </c>
      <c r="D41" s="515">
        <v>5</v>
      </c>
      <c r="E41" s="515">
        <v>1</v>
      </c>
      <c r="F41" s="515">
        <v>4</v>
      </c>
      <c r="G41" s="515"/>
      <c r="H41" s="515"/>
      <c r="I41" s="516">
        <f t="shared" si="11"/>
        <v>4.2</v>
      </c>
      <c r="K41" s="98">
        <f t="shared" si="9"/>
        <v>5</v>
      </c>
      <c r="L41" s="99">
        <f t="shared" si="3"/>
        <v>5</v>
      </c>
      <c r="M41" s="100">
        <f t="shared" si="4"/>
        <v>100</v>
      </c>
      <c r="N41" s="99">
        <f t="shared" si="5"/>
        <v>0</v>
      </c>
      <c r="O41" s="101">
        <f t="shared" si="6"/>
        <v>0</v>
      </c>
      <c r="P41" s="605"/>
      <c r="Q41" s="605"/>
      <c r="R41" s="605"/>
    </row>
    <row r="42" spans="1:18" ht="15" customHeight="1" x14ac:dyDescent="0.25">
      <c r="A42" s="553">
        <v>13</v>
      </c>
      <c r="B42" s="513">
        <v>30650</v>
      </c>
      <c r="C42" s="551" t="s">
        <v>164</v>
      </c>
      <c r="D42" s="515">
        <v>3</v>
      </c>
      <c r="E42" s="515"/>
      <c r="F42" s="515">
        <v>1</v>
      </c>
      <c r="G42" s="515">
        <v>2</v>
      </c>
      <c r="H42" s="515"/>
      <c r="I42" s="516">
        <f t="shared" si="11"/>
        <v>3.3333333333333335</v>
      </c>
      <c r="K42" s="98">
        <f t="shared" si="9"/>
        <v>3</v>
      </c>
      <c r="L42" s="99">
        <f t="shared" si="3"/>
        <v>1</v>
      </c>
      <c r="M42" s="100">
        <f t="shared" si="4"/>
        <v>33.333333333333336</v>
      </c>
      <c r="N42" s="99">
        <f t="shared" si="5"/>
        <v>0</v>
      </c>
      <c r="O42" s="101">
        <f t="shared" si="6"/>
        <v>0</v>
      </c>
      <c r="P42" s="605"/>
      <c r="Q42" s="605"/>
      <c r="R42" s="605"/>
    </row>
    <row r="43" spans="1:18" ht="15" customHeight="1" x14ac:dyDescent="0.25">
      <c r="A43" s="553">
        <v>14</v>
      </c>
      <c r="B43" s="513">
        <v>30790</v>
      </c>
      <c r="C43" s="551" t="s">
        <v>34</v>
      </c>
      <c r="D43" s="515">
        <v>3</v>
      </c>
      <c r="E43" s="515"/>
      <c r="F43" s="515">
        <v>2</v>
      </c>
      <c r="G43" s="515">
        <v>1</v>
      </c>
      <c r="H43" s="515"/>
      <c r="I43" s="516">
        <f t="shared" si="11"/>
        <v>3.6666666666666665</v>
      </c>
      <c r="K43" s="98">
        <f t="shared" si="9"/>
        <v>3</v>
      </c>
      <c r="L43" s="99">
        <f t="shared" si="3"/>
        <v>2</v>
      </c>
      <c r="M43" s="100">
        <f t="shared" si="4"/>
        <v>66.666666666666671</v>
      </c>
      <c r="N43" s="112">
        <f t="shared" si="5"/>
        <v>0</v>
      </c>
      <c r="O43" s="101">
        <f t="shared" si="6"/>
        <v>0</v>
      </c>
      <c r="P43" s="605"/>
      <c r="Q43" s="605"/>
      <c r="R43" s="605"/>
    </row>
    <row r="44" spans="1:18" ht="15" customHeight="1" x14ac:dyDescent="0.25">
      <c r="A44" s="553">
        <v>15</v>
      </c>
      <c r="B44" s="513">
        <v>30890</v>
      </c>
      <c r="C44" s="551" t="s">
        <v>165</v>
      </c>
      <c r="D44" s="515">
        <v>8</v>
      </c>
      <c r="E44" s="515"/>
      <c r="F44" s="515">
        <v>5</v>
      </c>
      <c r="G44" s="515">
        <v>3</v>
      </c>
      <c r="H44" s="515"/>
      <c r="I44" s="516">
        <f t="shared" si="11"/>
        <v>3.625</v>
      </c>
      <c r="K44" s="98">
        <f t="shared" si="9"/>
        <v>8</v>
      </c>
      <c r="L44" s="99">
        <f t="shared" si="3"/>
        <v>5</v>
      </c>
      <c r="M44" s="100">
        <f t="shared" si="4"/>
        <v>62.5</v>
      </c>
      <c r="N44" s="99">
        <f t="shared" si="5"/>
        <v>0</v>
      </c>
      <c r="O44" s="101">
        <f t="shared" si="6"/>
        <v>0</v>
      </c>
      <c r="P44" s="605"/>
      <c r="Q44" s="605"/>
      <c r="R44" s="605"/>
    </row>
    <row r="45" spans="1:18" ht="15" customHeight="1" x14ac:dyDescent="0.25">
      <c r="A45" s="553">
        <v>16</v>
      </c>
      <c r="B45" s="513">
        <v>30940</v>
      </c>
      <c r="C45" s="551" t="s">
        <v>36</v>
      </c>
      <c r="D45" s="515">
        <v>8</v>
      </c>
      <c r="E45" s="515">
        <v>4</v>
      </c>
      <c r="F45" s="515">
        <v>3</v>
      </c>
      <c r="G45" s="515">
        <v>1</v>
      </c>
      <c r="H45" s="515"/>
      <c r="I45" s="516">
        <f t="shared" si="11"/>
        <v>4.375</v>
      </c>
      <c r="K45" s="98">
        <f t="shared" si="9"/>
        <v>8</v>
      </c>
      <c r="L45" s="99">
        <f t="shared" si="3"/>
        <v>7</v>
      </c>
      <c r="M45" s="100">
        <f t="shared" si="4"/>
        <v>87.5</v>
      </c>
      <c r="N45" s="99">
        <f t="shared" si="5"/>
        <v>0</v>
      </c>
      <c r="O45" s="101">
        <f t="shared" si="6"/>
        <v>0</v>
      </c>
      <c r="P45" s="605"/>
      <c r="Q45" s="605"/>
      <c r="R45" s="605"/>
    </row>
    <row r="46" spans="1:18" ht="15" customHeight="1" thickBot="1" x14ac:dyDescent="0.3">
      <c r="A46" s="554">
        <v>17</v>
      </c>
      <c r="B46" s="519">
        <v>31480</v>
      </c>
      <c r="C46" s="555" t="s">
        <v>38</v>
      </c>
      <c r="D46" s="521">
        <v>8</v>
      </c>
      <c r="E46" s="521">
        <v>3</v>
      </c>
      <c r="F46" s="521">
        <v>3</v>
      </c>
      <c r="G46" s="521">
        <v>2</v>
      </c>
      <c r="H46" s="521"/>
      <c r="I46" s="522">
        <f t="shared" si="11"/>
        <v>4.125</v>
      </c>
      <c r="K46" s="102">
        <f t="shared" si="9"/>
        <v>8</v>
      </c>
      <c r="L46" s="103">
        <f t="shared" si="3"/>
        <v>6</v>
      </c>
      <c r="M46" s="104">
        <f t="shared" si="4"/>
        <v>75</v>
      </c>
      <c r="N46" s="103">
        <f t="shared" si="5"/>
        <v>0</v>
      </c>
      <c r="O46" s="105">
        <f t="shared" si="6"/>
        <v>0</v>
      </c>
      <c r="P46" s="605"/>
      <c r="Q46" s="605"/>
      <c r="R46" s="605"/>
    </row>
    <row r="47" spans="1:18" ht="15" customHeight="1" thickBot="1" x14ac:dyDescent="0.3">
      <c r="A47" s="533"/>
      <c r="B47" s="534"/>
      <c r="C47" s="556" t="s">
        <v>104</v>
      </c>
      <c r="D47" s="536">
        <f>SUM(D48:D66)</f>
        <v>132</v>
      </c>
      <c r="E47" s="536">
        <f>SUM(E48:E66)</f>
        <v>45</v>
      </c>
      <c r="F47" s="536">
        <f>SUM(F48:F66)</f>
        <v>54</v>
      </c>
      <c r="G47" s="536">
        <f>SUM(G48:G66)</f>
        <v>30</v>
      </c>
      <c r="H47" s="536">
        <f>SUM(H48:H66)</f>
        <v>3</v>
      </c>
      <c r="I47" s="537">
        <f>AVERAGE(I48:I66)</f>
        <v>3.9657232524420021</v>
      </c>
      <c r="K47" s="419">
        <f t="shared" si="9"/>
        <v>132</v>
      </c>
      <c r="L47" s="420">
        <f t="shared" si="3"/>
        <v>99</v>
      </c>
      <c r="M47" s="427">
        <f t="shared" si="4"/>
        <v>75</v>
      </c>
      <c r="N47" s="420">
        <f t="shared" si="5"/>
        <v>3</v>
      </c>
      <c r="O47" s="426">
        <f t="shared" si="6"/>
        <v>2.2727272727272729</v>
      </c>
      <c r="P47" s="605"/>
      <c r="Q47" s="605"/>
      <c r="R47" s="605"/>
    </row>
    <row r="48" spans="1:18" ht="15" customHeight="1" x14ac:dyDescent="0.25">
      <c r="A48" s="528">
        <v>1</v>
      </c>
      <c r="B48" s="529">
        <v>40010</v>
      </c>
      <c r="C48" s="550" t="s">
        <v>166</v>
      </c>
      <c r="D48" s="531">
        <v>14</v>
      </c>
      <c r="E48" s="531">
        <v>8</v>
      </c>
      <c r="F48" s="531">
        <v>5</v>
      </c>
      <c r="G48" s="531">
        <v>1</v>
      </c>
      <c r="H48" s="531"/>
      <c r="I48" s="532">
        <f t="shared" ref="I48:I66" si="12">(H48*2+G48*3+F48*4+E48*5)/D48</f>
        <v>4.5</v>
      </c>
      <c r="K48" s="94">
        <f t="shared" si="9"/>
        <v>14</v>
      </c>
      <c r="L48" s="95">
        <f t="shared" si="3"/>
        <v>13</v>
      </c>
      <c r="M48" s="96">
        <f t="shared" si="4"/>
        <v>92.857142857142861</v>
      </c>
      <c r="N48" s="95">
        <f t="shared" si="5"/>
        <v>0</v>
      </c>
      <c r="O48" s="97">
        <f t="shared" si="6"/>
        <v>0</v>
      </c>
      <c r="P48" s="605"/>
      <c r="Q48" s="605"/>
      <c r="R48" s="605"/>
    </row>
    <row r="49" spans="1:18" ht="15" customHeight="1" x14ac:dyDescent="0.25">
      <c r="A49" s="512">
        <v>2</v>
      </c>
      <c r="B49" s="513">
        <v>40030</v>
      </c>
      <c r="C49" s="551" t="s">
        <v>41</v>
      </c>
      <c r="D49" s="515">
        <v>4</v>
      </c>
      <c r="E49" s="515"/>
      <c r="F49" s="515">
        <v>4</v>
      </c>
      <c r="G49" s="515"/>
      <c r="H49" s="557"/>
      <c r="I49" s="516">
        <f t="shared" si="12"/>
        <v>4</v>
      </c>
      <c r="K49" s="98">
        <f t="shared" si="9"/>
        <v>4</v>
      </c>
      <c r="L49" s="99">
        <f t="shared" si="3"/>
        <v>4</v>
      </c>
      <c r="M49" s="100">
        <f t="shared" si="4"/>
        <v>100</v>
      </c>
      <c r="N49" s="99">
        <f t="shared" si="5"/>
        <v>0</v>
      </c>
      <c r="O49" s="101">
        <f t="shared" si="6"/>
        <v>0</v>
      </c>
      <c r="P49" s="605"/>
      <c r="Q49" s="605"/>
      <c r="R49" s="605"/>
    </row>
    <row r="50" spans="1:18" ht="15" customHeight="1" x14ac:dyDescent="0.25">
      <c r="A50" s="523">
        <v>3</v>
      </c>
      <c r="B50" s="513">
        <v>40410</v>
      </c>
      <c r="C50" s="552" t="s">
        <v>48</v>
      </c>
      <c r="D50" s="540">
        <v>16</v>
      </c>
      <c r="E50" s="526">
        <v>9</v>
      </c>
      <c r="F50" s="526">
        <v>3</v>
      </c>
      <c r="G50" s="526">
        <v>4</v>
      </c>
      <c r="H50" s="526"/>
      <c r="I50" s="527">
        <f t="shared" si="12"/>
        <v>4.3125</v>
      </c>
      <c r="K50" s="98">
        <f t="shared" si="9"/>
        <v>16</v>
      </c>
      <c r="L50" s="99">
        <f t="shared" si="3"/>
        <v>12</v>
      </c>
      <c r="M50" s="100">
        <f t="shared" si="4"/>
        <v>75</v>
      </c>
      <c r="N50" s="99">
        <f t="shared" si="5"/>
        <v>0</v>
      </c>
      <c r="O50" s="101">
        <f t="shared" si="6"/>
        <v>0</v>
      </c>
      <c r="P50" s="605"/>
      <c r="Q50" s="605"/>
      <c r="R50" s="605"/>
    </row>
    <row r="51" spans="1:18" ht="15" customHeight="1" x14ac:dyDescent="0.25">
      <c r="A51" s="512">
        <v>4</v>
      </c>
      <c r="B51" s="513">
        <v>40011</v>
      </c>
      <c r="C51" s="514" t="s">
        <v>40</v>
      </c>
      <c r="D51" s="515">
        <v>26</v>
      </c>
      <c r="E51" s="515">
        <v>10</v>
      </c>
      <c r="F51" s="515">
        <v>13</v>
      </c>
      <c r="G51" s="515">
        <v>3</v>
      </c>
      <c r="H51" s="515"/>
      <c r="I51" s="516">
        <f t="shared" si="12"/>
        <v>4.2692307692307692</v>
      </c>
      <c r="K51" s="98">
        <f t="shared" si="9"/>
        <v>26</v>
      </c>
      <c r="L51" s="99">
        <f t="shared" si="3"/>
        <v>23</v>
      </c>
      <c r="M51" s="100">
        <f t="shared" si="4"/>
        <v>88.461538461538467</v>
      </c>
      <c r="N51" s="99">
        <f t="shared" si="5"/>
        <v>0</v>
      </c>
      <c r="O51" s="101">
        <f t="shared" si="6"/>
        <v>0</v>
      </c>
      <c r="P51" s="605"/>
      <c r="Q51" s="605"/>
      <c r="R51" s="605"/>
    </row>
    <row r="52" spans="1:18" ht="15" customHeight="1" x14ac:dyDescent="0.25">
      <c r="A52" s="512">
        <v>5</v>
      </c>
      <c r="B52" s="513">
        <v>40080</v>
      </c>
      <c r="C52" s="514" t="s">
        <v>96</v>
      </c>
      <c r="D52" s="515">
        <v>5</v>
      </c>
      <c r="E52" s="515">
        <v>3</v>
      </c>
      <c r="F52" s="515">
        <v>2</v>
      </c>
      <c r="G52" s="515"/>
      <c r="H52" s="515"/>
      <c r="I52" s="516">
        <f t="shared" si="12"/>
        <v>4.5999999999999996</v>
      </c>
      <c r="K52" s="98">
        <f t="shared" si="9"/>
        <v>5</v>
      </c>
      <c r="L52" s="99">
        <f t="shared" si="3"/>
        <v>5</v>
      </c>
      <c r="M52" s="100">
        <f t="shared" si="4"/>
        <v>100</v>
      </c>
      <c r="N52" s="99">
        <f t="shared" si="5"/>
        <v>0</v>
      </c>
      <c r="O52" s="101">
        <f t="shared" si="6"/>
        <v>0</v>
      </c>
      <c r="P52" s="605"/>
      <c r="Q52" s="605"/>
      <c r="R52" s="605"/>
    </row>
    <row r="53" spans="1:18" ht="15" customHeight="1" x14ac:dyDescent="0.25">
      <c r="A53" s="512">
        <v>6</v>
      </c>
      <c r="B53" s="513">
        <v>40100</v>
      </c>
      <c r="C53" s="514" t="s">
        <v>42</v>
      </c>
      <c r="D53" s="515">
        <v>3</v>
      </c>
      <c r="E53" s="515">
        <v>1</v>
      </c>
      <c r="F53" s="515">
        <v>2</v>
      </c>
      <c r="G53" s="515"/>
      <c r="H53" s="517"/>
      <c r="I53" s="516">
        <f t="shared" si="12"/>
        <v>4.333333333333333</v>
      </c>
      <c r="J53" s="477"/>
      <c r="K53" s="98">
        <f t="shared" si="9"/>
        <v>3</v>
      </c>
      <c r="L53" s="99">
        <f t="shared" si="3"/>
        <v>3</v>
      </c>
      <c r="M53" s="100">
        <f t="shared" si="4"/>
        <v>100</v>
      </c>
      <c r="N53" s="99">
        <f t="shared" si="5"/>
        <v>0</v>
      </c>
      <c r="O53" s="101">
        <f t="shared" si="6"/>
        <v>0</v>
      </c>
      <c r="P53" s="605"/>
      <c r="Q53" s="605"/>
      <c r="R53" s="605"/>
    </row>
    <row r="54" spans="1:18" ht="15" customHeight="1" x14ac:dyDescent="0.25">
      <c r="A54" s="512">
        <v>7</v>
      </c>
      <c r="B54" s="513">
        <v>40020</v>
      </c>
      <c r="C54" s="514" t="s">
        <v>167</v>
      </c>
      <c r="D54" s="515">
        <v>3</v>
      </c>
      <c r="E54" s="515">
        <v>1</v>
      </c>
      <c r="F54" s="515">
        <v>2</v>
      </c>
      <c r="G54" s="515"/>
      <c r="H54" s="515"/>
      <c r="I54" s="516">
        <f t="shared" si="12"/>
        <v>4.333333333333333</v>
      </c>
      <c r="J54" s="477"/>
      <c r="K54" s="98">
        <f t="shared" si="9"/>
        <v>3</v>
      </c>
      <c r="L54" s="99">
        <f t="shared" si="3"/>
        <v>3</v>
      </c>
      <c r="M54" s="100">
        <f t="shared" si="4"/>
        <v>100</v>
      </c>
      <c r="N54" s="112">
        <f t="shared" si="5"/>
        <v>0</v>
      </c>
      <c r="O54" s="101">
        <f t="shared" si="6"/>
        <v>0</v>
      </c>
      <c r="P54" s="605"/>
      <c r="Q54" s="605"/>
      <c r="R54" s="605"/>
    </row>
    <row r="55" spans="1:18" ht="15" customHeight="1" x14ac:dyDescent="0.25">
      <c r="A55" s="512">
        <v>8</v>
      </c>
      <c r="B55" s="513">
        <v>40031</v>
      </c>
      <c r="C55" s="514" t="s">
        <v>168</v>
      </c>
      <c r="D55" s="515">
        <v>8</v>
      </c>
      <c r="E55" s="515">
        <v>5</v>
      </c>
      <c r="F55" s="515">
        <v>2</v>
      </c>
      <c r="G55" s="515">
        <v>1</v>
      </c>
      <c r="H55" s="558"/>
      <c r="I55" s="559">
        <f t="shared" si="12"/>
        <v>4.5</v>
      </c>
      <c r="K55" s="98">
        <f t="shared" ref="K55:K60" si="13">D55</f>
        <v>8</v>
      </c>
      <c r="L55" s="99">
        <f t="shared" si="3"/>
        <v>7</v>
      </c>
      <c r="M55" s="100">
        <f t="shared" si="4"/>
        <v>87.5</v>
      </c>
      <c r="N55" s="99">
        <f t="shared" si="5"/>
        <v>0</v>
      </c>
      <c r="O55" s="101">
        <f t="shared" si="6"/>
        <v>0</v>
      </c>
      <c r="P55" s="605"/>
      <c r="Q55" s="605"/>
      <c r="R55" s="605"/>
    </row>
    <row r="56" spans="1:18" ht="15" customHeight="1" x14ac:dyDescent="0.25">
      <c r="A56" s="560">
        <v>9</v>
      </c>
      <c r="B56" s="561">
        <v>40210</v>
      </c>
      <c r="C56" s="562" t="s">
        <v>44</v>
      </c>
      <c r="D56" s="558">
        <v>6</v>
      </c>
      <c r="E56" s="558"/>
      <c r="F56" s="558">
        <v>2</v>
      </c>
      <c r="G56" s="558">
        <v>2</v>
      </c>
      <c r="H56" s="563">
        <v>2</v>
      </c>
      <c r="I56" s="564">
        <f t="shared" si="12"/>
        <v>3</v>
      </c>
      <c r="K56" s="98">
        <f t="shared" si="13"/>
        <v>6</v>
      </c>
      <c r="L56" s="99">
        <f t="shared" si="3"/>
        <v>2</v>
      </c>
      <c r="M56" s="100">
        <f t="shared" si="4"/>
        <v>33.333333333333336</v>
      </c>
      <c r="N56" s="112">
        <f t="shared" si="5"/>
        <v>2</v>
      </c>
      <c r="O56" s="101">
        <f t="shared" si="6"/>
        <v>33.333333333333336</v>
      </c>
      <c r="P56" s="605"/>
      <c r="Q56" s="605"/>
      <c r="R56" s="605"/>
    </row>
    <row r="57" spans="1:18" ht="15" customHeight="1" x14ac:dyDescent="0.25">
      <c r="A57" s="565">
        <v>10</v>
      </c>
      <c r="B57" s="566">
        <v>40300</v>
      </c>
      <c r="C57" s="567" t="s">
        <v>45</v>
      </c>
      <c r="D57" s="563">
        <v>1</v>
      </c>
      <c r="E57" s="563"/>
      <c r="F57" s="563">
        <v>1</v>
      </c>
      <c r="G57" s="563"/>
      <c r="H57" s="563"/>
      <c r="I57" s="564">
        <f t="shared" si="12"/>
        <v>4</v>
      </c>
      <c r="K57" s="98">
        <f t="shared" si="13"/>
        <v>1</v>
      </c>
      <c r="L57" s="99">
        <f t="shared" si="3"/>
        <v>1</v>
      </c>
      <c r="M57" s="100">
        <f t="shared" si="4"/>
        <v>100</v>
      </c>
      <c r="N57" s="99">
        <f t="shared" si="5"/>
        <v>0</v>
      </c>
      <c r="O57" s="101">
        <f t="shared" si="6"/>
        <v>0</v>
      </c>
      <c r="P57" s="605"/>
      <c r="Q57" s="605"/>
      <c r="R57" s="605"/>
    </row>
    <row r="58" spans="1:18" ht="15" customHeight="1" x14ac:dyDescent="0.25">
      <c r="A58" s="565">
        <v>11</v>
      </c>
      <c r="B58" s="566">
        <v>40360</v>
      </c>
      <c r="C58" s="567" t="s">
        <v>46</v>
      </c>
      <c r="D58" s="563">
        <v>1</v>
      </c>
      <c r="E58" s="563"/>
      <c r="F58" s="563"/>
      <c r="G58" s="563">
        <v>1</v>
      </c>
      <c r="H58" s="563"/>
      <c r="I58" s="564">
        <f t="shared" si="12"/>
        <v>3</v>
      </c>
      <c r="K58" s="98">
        <f t="shared" si="13"/>
        <v>1</v>
      </c>
      <c r="L58" s="99">
        <f t="shared" si="3"/>
        <v>0</v>
      </c>
      <c r="M58" s="100">
        <f t="shared" si="4"/>
        <v>0</v>
      </c>
      <c r="N58" s="99">
        <f t="shared" si="5"/>
        <v>0</v>
      </c>
      <c r="O58" s="101">
        <f t="shared" si="6"/>
        <v>0</v>
      </c>
      <c r="P58" s="605"/>
      <c r="Q58" s="605"/>
      <c r="R58" s="605"/>
    </row>
    <row r="59" spans="1:18" ht="15" customHeight="1" x14ac:dyDescent="0.25">
      <c r="A59" s="565">
        <v>12</v>
      </c>
      <c r="B59" s="566">
        <v>40390</v>
      </c>
      <c r="C59" s="567" t="s">
        <v>47</v>
      </c>
      <c r="D59" s="563"/>
      <c r="E59" s="563"/>
      <c r="F59" s="563"/>
      <c r="G59" s="563"/>
      <c r="H59" s="563"/>
      <c r="I59" s="564"/>
      <c r="K59" s="98"/>
      <c r="L59" s="99"/>
      <c r="M59" s="100"/>
      <c r="N59" s="99"/>
      <c r="O59" s="101"/>
      <c r="P59" s="605"/>
      <c r="Q59" s="605"/>
      <c r="R59" s="605"/>
    </row>
    <row r="60" spans="1:18" ht="15" customHeight="1" x14ac:dyDescent="0.25">
      <c r="A60" s="565">
        <v>13</v>
      </c>
      <c r="B60" s="566">
        <v>40720</v>
      </c>
      <c r="C60" s="567" t="s">
        <v>169</v>
      </c>
      <c r="D60" s="563">
        <v>5</v>
      </c>
      <c r="E60" s="563">
        <v>1</v>
      </c>
      <c r="F60" s="563">
        <v>3</v>
      </c>
      <c r="G60" s="563">
        <v>1</v>
      </c>
      <c r="H60" s="563"/>
      <c r="I60" s="564">
        <f t="shared" si="12"/>
        <v>4</v>
      </c>
      <c r="K60" s="98">
        <f t="shared" si="13"/>
        <v>5</v>
      </c>
      <c r="L60" s="99">
        <f t="shared" si="3"/>
        <v>4</v>
      </c>
      <c r="M60" s="100">
        <f t="shared" si="4"/>
        <v>80</v>
      </c>
      <c r="N60" s="99">
        <f t="shared" si="5"/>
        <v>0</v>
      </c>
      <c r="O60" s="101">
        <f t="shared" si="6"/>
        <v>0</v>
      </c>
      <c r="P60" s="605"/>
      <c r="Q60" s="605"/>
      <c r="R60" s="605"/>
    </row>
    <row r="61" spans="1:18" ht="15" customHeight="1" x14ac:dyDescent="0.25">
      <c r="A61" s="565">
        <v>14</v>
      </c>
      <c r="B61" s="566">
        <v>40730</v>
      </c>
      <c r="C61" s="567" t="s">
        <v>49</v>
      </c>
      <c r="D61" s="563"/>
      <c r="E61" s="563"/>
      <c r="F61" s="563"/>
      <c r="G61" s="563"/>
      <c r="H61" s="563"/>
      <c r="I61" s="564"/>
      <c r="K61" s="98"/>
      <c r="L61" s="99"/>
      <c r="M61" s="100"/>
      <c r="N61" s="112"/>
      <c r="O61" s="101"/>
      <c r="P61" s="605"/>
      <c r="Q61" s="605"/>
      <c r="R61" s="605"/>
    </row>
    <row r="62" spans="1:18" ht="15" customHeight="1" x14ac:dyDescent="0.25">
      <c r="A62" s="568">
        <v>15</v>
      </c>
      <c r="B62" s="566">
        <v>40820</v>
      </c>
      <c r="C62" s="567" t="s">
        <v>50</v>
      </c>
      <c r="D62" s="569">
        <v>18</v>
      </c>
      <c r="E62" s="569">
        <v>4</v>
      </c>
      <c r="F62" s="569">
        <v>5</v>
      </c>
      <c r="G62" s="569">
        <v>9</v>
      </c>
      <c r="H62" s="569"/>
      <c r="I62" s="570">
        <f t="shared" si="12"/>
        <v>3.7222222222222223</v>
      </c>
      <c r="K62" s="98">
        <f>D62</f>
        <v>18</v>
      </c>
      <c r="L62" s="99">
        <f t="shared" si="3"/>
        <v>9</v>
      </c>
      <c r="M62" s="100">
        <f t="shared" si="4"/>
        <v>50</v>
      </c>
      <c r="N62" s="112">
        <f t="shared" si="5"/>
        <v>0</v>
      </c>
      <c r="O62" s="101">
        <f t="shared" si="6"/>
        <v>0</v>
      </c>
      <c r="P62" s="605"/>
      <c r="Q62" s="605"/>
      <c r="R62" s="605"/>
    </row>
    <row r="63" spans="1:18" ht="15" customHeight="1" x14ac:dyDescent="0.25">
      <c r="A63" s="568">
        <v>16</v>
      </c>
      <c r="B63" s="566">
        <v>40840</v>
      </c>
      <c r="C63" s="567" t="s">
        <v>51</v>
      </c>
      <c r="D63" s="569">
        <v>6</v>
      </c>
      <c r="E63" s="569"/>
      <c r="F63" s="569">
        <v>4</v>
      </c>
      <c r="G63" s="569">
        <v>2</v>
      </c>
      <c r="H63" s="569"/>
      <c r="I63" s="570">
        <f t="shared" si="12"/>
        <v>3.6666666666666665</v>
      </c>
      <c r="K63" s="98">
        <f>D63</f>
        <v>6</v>
      </c>
      <c r="L63" s="99">
        <f t="shared" si="3"/>
        <v>4</v>
      </c>
      <c r="M63" s="100">
        <f t="shared" si="4"/>
        <v>66.666666666666671</v>
      </c>
      <c r="N63" s="112">
        <f t="shared" si="5"/>
        <v>0</v>
      </c>
      <c r="O63" s="101">
        <f t="shared" si="6"/>
        <v>0</v>
      </c>
      <c r="P63" s="605"/>
      <c r="Q63" s="605"/>
      <c r="R63" s="605"/>
    </row>
    <row r="64" spans="1:18" ht="15" customHeight="1" x14ac:dyDescent="0.25">
      <c r="A64" s="568">
        <v>17</v>
      </c>
      <c r="B64" s="566">
        <v>40950</v>
      </c>
      <c r="C64" s="571" t="s">
        <v>52</v>
      </c>
      <c r="D64" s="569">
        <v>2</v>
      </c>
      <c r="E64" s="569"/>
      <c r="F64" s="569">
        <v>1</v>
      </c>
      <c r="G64" s="569">
        <v>1</v>
      </c>
      <c r="H64" s="569"/>
      <c r="I64" s="570">
        <f t="shared" si="12"/>
        <v>3.5</v>
      </c>
      <c r="K64" s="98">
        <f>D64</f>
        <v>2</v>
      </c>
      <c r="L64" s="99">
        <f t="shared" si="3"/>
        <v>1</v>
      </c>
      <c r="M64" s="100">
        <f t="shared" si="4"/>
        <v>50</v>
      </c>
      <c r="N64" s="112">
        <f t="shared" si="5"/>
        <v>0</v>
      </c>
      <c r="O64" s="101">
        <f t="shared" si="6"/>
        <v>0</v>
      </c>
      <c r="P64" s="605"/>
      <c r="Q64" s="605"/>
      <c r="R64" s="605"/>
    </row>
    <row r="65" spans="1:18" ht="15" customHeight="1" x14ac:dyDescent="0.25">
      <c r="A65" s="572">
        <v>18</v>
      </c>
      <c r="B65" s="573">
        <v>40990</v>
      </c>
      <c r="C65" s="574" t="s">
        <v>53</v>
      </c>
      <c r="D65" s="575">
        <v>14</v>
      </c>
      <c r="E65" s="575">
        <v>3</v>
      </c>
      <c r="F65" s="575">
        <v>5</v>
      </c>
      <c r="G65" s="575">
        <v>5</v>
      </c>
      <c r="H65" s="575">
        <v>1</v>
      </c>
      <c r="I65" s="576">
        <f t="shared" ref="I65" si="14">(H65*2+G65*3+F65*4+E65*5)/D65</f>
        <v>3.7142857142857144</v>
      </c>
      <c r="K65" s="98">
        <f>D65</f>
        <v>14</v>
      </c>
      <c r="L65" s="99">
        <f t="shared" si="3"/>
        <v>8</v>
      </c>
      <c r="M65" s="100">
        <f t="shared" si="4"/>
        <v>57.142857142857146</v>
      </c>
      <c r="N65" s="112">
        <f t="shared" si="5"/>
        <v>1</v>
      </c>
      <c r="O65" s="101">
        <f t="shared" si="6"/>
        <v>7.1428571428571432</v>
      </c>
      <c r="P65" s="605"/>
      <c r="Q65" s="605"/>
      <c r="R65" s="605"/>
    </row>
    <row r="66" spans="1:18" ht="15" customHeight="1" thickBot="1" x14ac:dyDescent="0.3">
      <c r="A66" s="572">
        <v>19</v>
      </c>
      <c r="B66" s="573">
        <v>40133</v>
      </c>
      <c r="C66" s="574" t="s">
        <v>43</v>
      </c>
      <c r="D66" s="575"/>
      <c r="E66" s="575"/>
      <c r="F66" s="575"/>
      <c r="G66" s="575"/>
      <c r="H66" s="575"/>
      <c r="I66" s="576"/>
      <c r="K66" s="102"/>
      <c r="L66" s="103"/>
      <c r="M66" s="104"/>
      <c r="N66" s="151"/>
      <c r="O66" s="105"/>
      <c r="P66" s="605"/>
      <c r="Q66" s="605"/>
      <c r="R66" s="605"/>
    </row>
    <row r="67" spans="1:18" ht="15" customHeight="1" thickBot="1" x14ac:dyDescent="0.3">
      <c r="A67" s="577"/>
      <c r="B67" s="578"/>
      <c r="C67" s="578" t="s">
        <v>105</v>
      </c>
      <c r="D67" s="579">
        <f>SUM(D68:D81)</f>
        <v>86</v>
      </c>
      <c r="E67" s="579">
        <f>SUM(E68:E81)</f>
        <v>37</v>
      </c>
      <c r="F67" s="579">
        <f>SUM(F68:F81)</f>
        <v>32</v>
      </c>
      <c r="G67" s="579">
        <f>SUM(G68:G81)</f>
        <v>17</v>
      </c>
      <c r="H67" s="579">
        <f>SUM(H68:H81)</f>
        <v>0</v>
      </c>
      <c r="I67" s="580">
        <f>AVERAGE(I68:I81)</f>
        <v>4.2138605442176873</v>
      </c>
      <c r="K67" s="419">
        <f t="shared" ref="K67:K79" si="15">D67</f>
        <v>86</v>
      </c>
      <c r="L67" s="420">
        <f t="shared" si="3"/>
        <v>69</v>
      </c>
      <c r="M67" s="427">
        <f t="shared" si="4"/>
        <v>80.232558139534888</v>
      </c>
      <c r="N67" s="420">
        <f t="shared" si="5"/>
        <v>0</v>
      </c>
      <c r="O67" s="426">
        <f t="shared" si="6"/>
        <v>0</v>
      </c>
      <c r="P67" s="605"/>
      <c r="Q67" s="605"/>
      <c r="R67" s="605"/>
    </row>
    <row r="68" spans="1:18" ht="15" customHeight="1" x14ac:dyDescent="0.25">
      <c r="A68" s="581">
        <v>1</v>
      </c>
      <c r="B68" s="582">
        <v>50040</v>
      </c>
      <c r="C68" s="583" t="s">
        <v>170</v>
      </c>
      <c r="D68" s="584">
        <v>8</v>
      </c>
      <c r="E68" s="584">
        <v>4</v>
      </c>
      <c r="F68" s="584">
        <v>3</v>
      </c>
      <c r="G68" s="584">
        <v>1</v>
      </c>
      <c r="H68" s="584"/>
      <c r="I68" s="585">
        <f t="shared" ref="I68:I81" si="16">(H68*2+G68*3+F68*4+E68*5)/D68</f>
        <v>4.375</v>
      </c>
      <c r="K68" s="94">
        <f t="shared" si="15"/>
        <v>8</v>
      </c>
      <c r="L68" s="95">
        <f t="shared" si="3"/>
        <v>7</v>
      </c>
      <c r="M68" s="96">
        <f t="shared" si="4"/>
        <v>87.5</v>
      </c>
      <c r="N68" s="95">
        <f t="shared" si="5"/>
        <v>0</v>
      </c>
      <c r="O68" s="97">
        <f t="shared" si="6"/>
        <v>0</v>
      </c>
      <c r="P68" s="605"/>
      <c r="Q68" s="605"/>
      <c r="R68" s="605"/>
    </row>
    <row r="69" spans="1:18" ht="15" customHeight="1" x14ac:dyDescent="0.25">
      <c r="A69" s="568">
        <v>2</v>
      </c>
      <c r="B69" s="566">
        <v>50003</v>
      </c>
      <c r="C69" s="571" t="s">
        <v>97</v>
      </c>
      <c r="D69" s="569">
        <v>9</v>
      </c>
      <c r="E69" s="569">
        <v>5</v>
      </c>
      <c r="F69" s="569">
        <v>3</v>
      </c>
      <c r="G69" s="569">
        <v>1</v>
      </c>
      <c r="H69" s="569"/>
      <c r="I69" s="570">
        <f t="shared" si="16"/>
        <v>4.4444444444444446</v>
      </c>
      <c r="K69" s="98">
        <f t="shared" si="15"/>
        <v>9</v>
      </c>
      <c r="L69" s="99">
        <f t="shared" si="3"/>
        <v>8</v>
      </c>
      <c r="M69" s="100">
        <f t="shared" si="4"/>
        <v>88.888888888888886</v>
      </c>
      <c r="N69" s="99">
        <f t="shared" si="5"/>
        <v>0</v>
      </c>
      <c r="O69" s="101">
        <f t="shared" si="6"/>
        <v>0</v>
      </c>
      <c r="P69" s="605"/>
      <c r="Q69" s="605"/>
      <c r="R69" s="605"/>
    </row>
    <row r="70" spans="1:18" ht="15" customHeight="1" x14ac:dyDescent="0.25">
      <c r="A70" s="568">
        <v>3</v>
      </c>
      <c r="B70" s="566">
        <v>50060</v>
      </c>
      <c r="C70" s="567" t="s">
        <v>171</v>
      </c>
      <c r="D70" s="569">
        <v>7</v>
      </c>
      <c r="E70" s="569">
        <v>5</v>
      </c>
      <c r="F70" s="569">
        <v>1</v>
      </c>
      <c r="G70" s="569">
        <v>1</v>
      </c>
      <c r="H70" s="569"/>
      <c r="I70" s="570">
        <f t="shared" si="16"/>
        <v>4.5714285714285712</v>
      </c>
      <c r="K70" s="98">
        <f t="shared" si="15"/>
        <v>7</v>
      </c>
      <c r="L70" s="99">
        <f t="shared" si="3"/>
        <v>6</v>
      </c>
      <c r="M70" s="100">
        <f t="shared" si="4"/>
        <v>85.714285714285708</v>
      </c>
      <c r="N70" s="99">
        <f t="shared" si="5"/>
        <v>0</v>
      </c>
      <c r="O70" s="101">
        <f t="shared" si="6"/>
        <v>0</v>
      </c>
      <c r="P70" s="605"/>
      <c r="Q70" s="605"/>
      <c r="R70" s="605"/>
    </row>
    <row r="71" spans="1:18" ht="15" customHeight="1" x14ac:dyDescent="0.25">
      <c r="A71" s="568">
        <v>4</v>
      </c>
      <c r="B71" s="566">
        <v>50170</v>
      </c>
      <c r="C71" s="567" t="s">
        <v>172</v>
      </c>
      <c r="D71" s="569">
        <v>3</v>
      </c>
      <c r="E71" s="569">
        <v>2</v>
      </c>
      <c r="F71" s="569">
        <v>1</v>
      </c>
      <c r="G71" s="569"/>
      <c r="H71" s="569"/>
      <c r="I71" s="570">
        <f t="shared" si="16"/>
        <v>4.666666666666667</v>
      </c>
      <c r="K71" s="98">
        <f t="shared" si="15"/>
        <v>3</v>
      </c>
      <c r="L71" s="99">
        <f t="shared" si="3"/>
        <v>3</v>
      </c>
      <c r="M71" s="100">
        <f t="shared" si="4"/>
        <v>100</v>
      </c>
      <c r="N71" s="112">
        <f t="shared" si="5"/>
        <v>0</v>
      </c>
      <c r="O71" s="101">
        <f t="shared" si="6"/>
        <v>0</v>
      </c>
      <c r="P71" s="605"/>
      <c r="Q71" s="605"/>
      <c r="R71" s="605"/>
    </row>
    <row r="72" spans="1:18" ht="15" customHeight="1" x14ac:dyDescent="0.25">
      <c r="A72" s="568">
        <v>5</v>
      </c>
      <c r="B72" s="566">
        <v>50230</v>
      </c>
      <c r="C72" s="571" t="s">
        <v>58</v>
      </c>
      <c r="D72" s="569">
        <v>7</v>
      </c>
      <c r="E72" s="569">
        <v>3</v>
      </c>
      <c r="F72" s="569"/>
      <c r="G72" s="569">
        <v>4</v>
      </c>
      <c r="H72" s="569"/>
      <c r="I72" s="570">
        <f t="shared" si="16"/>
        <v>3.8571428571428572</v>
      </c>
      <c r="K72" s="98">
        <f t="shared" si="15"/>
        <v>7</v>
      </c>
      <c r="L72" s="99">
        <f t="shared" ref="L72:L122" si="17">E72+F72</f>
        <v>3</v>
      </c>
      <c r="M72" s="100">
        <f t="shared" ref="M72:M122" si="18">L72*100/K72</f>
        <v>42.857142857142854</v>
      </c>
      <c r="N72" s="99">
        <f t="shared" ref="N72:N122" si="19">H72</f>
        <v>0</v>
      </c>
      <c r="O72" s="101">
        <f t="shared" ref="O72:O122" si="20">N72*100/K72</f>
        <v>0</v>
      </c>
      <c r="P72" s="605"/>
      <c r="Q72" s="605"/>
      <c r="R72" s="605"/>
    </row>
    <row r="73" spans="1:18" ht="15" customHeight="1" x14ac:dyDescent="0.25">
      <c r="A73" s="568">
        <v>6</v>
      </c>
      <c r="B73" s="566">
        <v>50340</v>
      </c>
      <c r="C73" s="567" t="s">
        <v>173</v>
      </c>
      <c r="D73" s="569">
        <v>2</v>
      </c>
      <c r="E73" s="569">
        <v>1</v>
      </c>
      <c r="F73" s="569">
        <v>1</v>
      </c>
      <c r="G73" s="569"/>
      <c r="H73" s="569"/>
      <c r="I73" s="570">
        <f t="shared" si="16"/>
        <v>4.5</v>
      </c>
      <c r="K73" s="98">
        <f t="shared" si="15"/>
        <v>2</v>
      </c>
      <c r="L73" s="99">
        <f t="shared" si="17"/>
        <v>2</v>
      </c>
      <c r="M73" s="100">
        <f t="shared" si="18"/>
        <v>100</v>
      </c>
      <c r="N73" s="99">
        <f t="shared" si="19"/>
        <v>0</v>
      </c>
      <c r="O73" s="101">
        <f t="shared" si="20"/>
        <v>0</v>
      </c>
      <c r="P73" s="605"/>
      <c r="Q73" s="605"/>
      <c r="R73" s="605"/>
    </row>
    <row r="74" spans="1:18" ht="15" customHeight="1" x14ac:dyDescent="0.25">
      <c r="A74" s="568">
        <v>7</v>
      </c>
      <c r="B74" s="566">
        <v>50420</v>
      </c>
      <c r="C74" s="567" t="s">
        <v>174</v>
      </c>
      <c r="D74" s="569">
        <v>5</v>
      </c>
      <c r="E74" s="569">
        <v>1</v>
      </c>
      <c r="F74" s="569">
        <v>3</v>
      </c>
      <c r="G74" s="569">
        <v>1</v>
      </c>
      <c r="H74" s="569"/>
      <c r="I74" s="570">
        <f t="shared" si="16"/>
        <v>4</v>
      </c>
      <c r="K74" s="98">
        <f t="shared" si="15"/>
        <v>5</v>
      </c>
      <c r="L74" s="99">
        <f t="shared" si="17"/>
        <v>4</v>
      </c>
      <c r="M74" s="100">
        <f t="shared" si="18"/>
        <v>80</v>
      </c>
      <c r="N74" s="99">
        <f t="shared" si="19"/>
        <v>0</v>
      </c>
      <c r="O74" s="101">
        <f t="shared" si="20"/>
        <v>0</v>
      </c>
      <c r="P74" s="605"/>
      <c r="Q74" s="605"/>
      <c r="R74" s="605"/>
    </row>
    <row r="75" spans="1:18" ht="15" customHeight="1" x14ac:dyDescent="0.25">
      <c r="A75" s="568">
        <v>8</v>
      </c>
      <c r="B75" s="566">
        <v>50450</v>
      </c>
      <c r="C75" s="567" t="s">
        <v>175</v>
      </c>
      <c r="D75" s="569">
        <v>12</v>
      </c>
      <c r="E75" s="569">
        <v>7</v>
      </c>
      <c r="F75" s="569">
        <v>4</v>
      </c>
      <c r="G75" s="569">
        <v>1</v>
      </c>
      <c r="H75" s="569"/>
      <c r="I75" s="570">
        <f t="shared" si="16"/>
        <v>4.5</v>
      </c>
      <c r="K75" s="98">
        <f t="shared" si="15"/>
        <v>12</v>
      </c>
      <c r="L75" s="99">
        <f t="shared" si="17"/>
        <v>11</v>
      </c>
      <c r="M75" s="100">
        <f t="shared" si="18"/>
        <v>91.666666666666671</v>
      </c>
      <c r="N75" s="99">
        <f t="shared" si="19"/>
        <v>0</v>
      </c>
      <c r="O75" s="101">
        <f t="shared" si="20"/>
        <v>0</v>
      </c>
      <c r="P75" s="605"/>
      <c r="Q75" s="605"/>
      <c r="R75" s="605"/>
    </row>
    <row r="76" spans="1:18" ht="15" customHeight="1" x14ac:dyDescent="0.25">
      <c r="A76" s="568">
        <v>9</v>
      </c>
      <c r="B76" s="566">
        <v>50620</v>
      </c>
      <c r="C76" s="571" t="s">
        <v>62</v>
      </c>
      <c r="D76" s="569">
        <v>7</v>
      </c>
      <c r="E76" s="569">
        <v>1</v>
      </c>
      <c r="F76" s="569">
        <v>3</v>
      </c>
      <c r="G76" s="569">
        <v>3</v>
      </c>
      <c r="H76" s="569"/>
      <c r="I76" s="570">
        <f t="shared" si="16"/>
        <v>3.7142857142857144</v>
      </c>
      <c r="K76" s="98">
        <f t="shared" si="15"/>
        <v>7</v>
      </c>
      <c r="L76" s="99">
        <f t="shared" si="17"/>
        <v>4</v>
      </c>
      <c r="M76" s="100">
        <f t="shared" si="18"/>
        <v>57.142857142857146</v>
      </c>
      <c r="N76" s="99">
        <f t="shared" si="19"/>
        <v>0</v>
      </c>
      <c r="O76" s="101">
        <f t="shared" si="20"/>
        <v>0</v>
      </c>
      <c r="P76" s="605"/>
      <c r="Q76" s="605"/>
      <c r="R76" s="605"/>
    </row>
    <row r="77" spans="1:18" ht="15" customHeight="1" x14ac:dyDescent="0.25">
      <c r="A77" s="568">
        <v>10</v>
      </c>
      <c r="B77" s="566">
        <v>50760</v>
      </c>
      <c r="C77" s="571" t="s">
        <v>176</v>
      </c>
      <c r="D77" s="569">
        <v>6</v>
      </c>
      <c r="E77" s="569">
        <v>2</v>
      </c>
      <c r="F77" s="569">
        <v>2</v>
      </c>
      <c r="G77" s="569">
        <v>2</v>
      </c>
      <c r="H77" s="569"/>
      <c r="I77" s="570">
        <f t="shared" si="16"/>
        <v>4</v>
      </c>
      <c r="K77" s="98">
        <f t="shared" si="15"/>
        <v>6</v>
      </c>
      <c r="L77" s="99">
        <f t="shared" si="17"/>
        <v>4</v>
      </c>
      <c r="M77" s="100">
        <f t="shared" si="18"/>
        <v>66.666666666666671</v>
      </c>
      <c r="N77" s="112">
        <f t="shared" si="19"/>
        <v>0</v>
      </c>
      <c r="O77" s="101">
        <f t="shared" si="20"/>
        <v>0</v>
      </c>
      <c r="P77" s="605"/>
      <c r="Q77" s="605"/>
      <c r="R77" s="605"/>
    </row>
    <row r="78" spans="1:18" ht="15" customHeight="1" x14ac:dyDescent="0.25">
      <c r="A78" s="568">
        <v>11</v>
      </c>
      <c r="B78" s="566">
        <v>50780</v>
      </c>
      <c r="C78" s="567" t="s">
        <v>177</v>
      </c>
      <c r="D78" s="569">
        <v>2</v>
      </c>
      <c r="E78" s="569">
        <v>1</v>
      </c>
      <c r="F78" s="569"/>
      <c r="G78" s="569">
        <v>1</v>
      </c>
      <c r="H78" s="569"/>
      <c r="I78" s="570">
        <f t="shared" si="16"/>
        <v>4</v>
      </c>
      <c r="K78" s="98">
        <f t="shared" si="15"/>
        <v>2</v>
      </c>
      <c r="L78" s="99">
        <f t="shared" si="17"/>
        <v>1</v>
      </c>
      <c r="M78" s="100">
        <f t="shared" si="18"/>
        <v>50</v>
      </c>
      <c r="N78" s="112">
        <f t="shared" si="19"/>
        <v>0</v>
      </c>
      <c r="O78" s="101">
        <f t="shared" si="20"/>
        <v>0</v>
      </c>
      <c r="P78" s="605"/>
      <c r="Q78" s="605"/>
      <c r="R78" s="605"/>
    </row>
    <row r="79" spans="1:18" ht="15" customHeight="1" x14ac:dyDescent="0.25">
      <c r="A79" s="568">
        <v>12</v>
      </c>
      <c r="B79" s="566">
        <v>50930</v>
      </c>
      <c r="C79" s="567" t="s">
        <v>178</v>
      </c>
      <c r="D79" s="569">
        <v>2</v>
      </c>
      <c r="E79" s="569"/>
      <c r="F79" s="569">
        <v>2</v>
      </c>
      <c r="G79" s="569"/>
      <c r="H79" s="569"/>
      <c r="I79" s="570">
        <f t="shared" si="16"/>
        <v>4</v>
      </c>
      <c r="K79" s="98">
        <f t="shared" si="15"/>
        <v>2</v>
      </c>
      <c r="L79" s="99">
        <f t="shared" si="17"/>
        <v>2</v>
      </c>
      <c r="M79" s="100">
        <f t="shared" si="18"/>
        <v>100</v>
      </c>
      <c r="N79" s="99">
        <f t="shared" si="19"/>
        <v>0</v>
      </c>
      <c r="O79" s="101">
        <f t="shared" si="20"/>
        <v>0</v>
      </c>
      <c r="P79" s="605"/>
      <c r="Q79" s="605"/>
      <c r="R79" s="605"/>
    </row>
    <row r="80" spans="1:18" ht="15" customHeight="1" x14ac:dyDescent="0.25">
      <c r="A80" s="568">
        <v>13</v>
      </c>
      <c r="B80" s="566">
        <v>51370</v>
      </c>
      <c r="C80" s="571" t="s">
        <v>66</v>
      </c>
      <c r="D80" s="569">
        <v>7</v>
      </c>
      <c r="E80" s="569">
        <v>2</v>
      </c>
      <c r="F80" s="569">
        <v>4</v>
      </c>
      <c r="G80" s="569">
        <v>1</v>
      </c>
      <c r="H80" s="569"/>
      <c r="I80" s="570">
        <f t="shared" si="16"/>
        <v>4.1428571428571432</v>
      </c>
      <c r="K80" s="98">
        <f t="shared" ref="K80:K122" si="21">D80</f>
        <v>7</v>
      </c>
      <c r="L80" s="99">
        <f t="shared" si="17"/>
        <v>6</v>
      </c>
      <c r="M80" s="100">
        <f t="shared" si="18"/>
        <v>85.714285714285708</v>
      </c>
      <c r="N80" s="99">
        <f t="shared" si="19"/>
        <v>0</v>
      </c>
      <c r="O80" s="101">
        <f t="shared" si="20"/>
        <v>0</v>
      </c>
      <c r="P80" s="605"/>
      <c r="Q80" s="605"/>
      <c r="R80" s="605"/>
    </row>
    <row r="81" spans="1:18" ht="15" customHeight="1" thickBot="1" x14ac:dyDescent="0.3">
      <c r="A81" s="572">
        <v>14</v>
      </c>
      <c r="B81" s="573">
        <v>51580</v>
      </c>
      <c r="C81" s="586" t="s">
        <v>140</v>
      </c>
      <c r="D81" s="575">
        <v>9</v>
      </c>
      <c r="E81" s="575">
        <v>3</v>
      </c>
      <c r="F81" s="575">
        <v>5</v>
      </c>
      <c r="G81" s="575">
        <v>1</v>
      </c>
      <c r="H81" s="575"/>
      <c r="I81" s="576">
        <f t="shared" si="16"/>
        <v>4.2222222222222223</v>
      </c>
      <c r="K81" s="102">
        <f t="shared" si="21"/>
        <v>9</v>
      </c>
      <c r="L81" s="103">
        <f t="shared" si="17"/>
        <v>8</v>
      </c>
      <c r="M81" s="104">
        <f t="shared" si="18"/>
        <v>88.888888888888886</v>
      </c>
      <c r="N81" s="103">
        <f t="shared" si="19"/>
        <v>0</v>
      </c>
      <c r="O81" s="105">
        <f t="shared" si="20"/>
        <v>0</v>
      </c>
      <c r="P81" s="605"/>
      <c r="Q81" s="605"/>
      <c r="R81" s="605"/>
    </row>
    <row r="82" spans="1:18" ht="15" customHeight="1" thickBot="1" x14ac:dyDescent="0.3">
      <c r="A82" s="577"/>
      <c r="B82" s="578"/>
      <c r="C82" s="578" t="s">
        <v>106</v>
      </c>
      <c r="D82" s="579">
        <f>SUM(D83:D112)</f>
        <v>349</v>
      </c>
      <c r="E82" s="579">
        <f t="shared" ref="E82:H82" si="22">SUM(E83:E112)</f>
        <v>152</v>
      </c>
      <c r="F82" s="579">
        <f t="shared" si="22"/>
        <v>133</v>
      </c>
      <c r="G82" s="579">
        <f t="shared" si="22"/>
        <v>63</v>
      </c>
      <c r="H82" s="579">
        <f t="shared" si="22"/>
        <v>1</v>
      </c>
      <c r="I82" s="580">
        <f>AVERAGE(I83:I112)</f>
        <v>4.1662266004750981</v>
      </c>
      <c r="K82" s="419">
        <f t="shared" si="21"/>
        <v>349</v>
      </c>
      <c r="L82" s="420">
        <f t="shared" si="17"/>
        <v>285</v>
      </c>
      <c r="M82" s="427">
        <f t="shared" si="18"/>
        <v>81.661891117478504</v>
      </c>
      <c r="N82" s="420">
        <f t="shared" si="19"/>
        <v>1</v>
      </c>
      <c r="O82" s="426">
        <f t="shared" si="20"/>
        <v>0.28653295128939826</v>
      </c>
      <c r="P82" s="605"/>
      <c r="Q82" s="605"/>
      <c r="R82" s="605"/>
    </row>
    <row r="83" spans="1:18" ht="15" customHeight="1" x14ac:dyDescent="0.25">
      <c r="A83" s="581">
        <v>1</v>
      </c>
      <c r="B83" s="582">
        <v>60010</v>
      </c>
      <c r="C83" s="587" t="s">
        <v>179</v>
      </c>
      <c r="D83" s="584">
        <v>3</v>
      </c>
      <c r="E83" s="584"/>
      <c r="F83" s="584">
        <v>3</v>
      </c>
      <c r="G83" s="584"/>
      <c r="H83" s="584"/>
      <c r="I83" s="585">
        <f t="shared" ref="I83:I112" si="23">(H83*2+G83*3+F83*4+E83*5)/D83</f>
        <v>4</v>
      </c>
      <c r="K83" s="94">
        <f t="shared" si="21"/>
        <v>3</v>
      </c>
      <c r="L83" s="95">
        <f t="shared" si="17"/>
        <v>3</v>
      </c>
      <c r="M83" s="96">
        <f t="shared" si="18"/>
        <v>100</v>
      </c>
      <c r="N83" s="95">
        <f t="shared" si="19"/>
        <v>0</v>
      </c>
      <c r="O83" s="97">
        <f t="shared" si="20"/>
        <v>0</v>
      </c>
      <c r="P83" s="605"/>
      <c r="Q83" s="605"/>
      <c r="R83" s="605"/>
    </row>
    <row r="84" spans="1:18" ht="15" customHeight="1" x14ac:dyDescent="0.25">
      <c r="A84" s="581">
        <v>2</v>
      </c>
      <c r="B84" s="582">
        <v>60020</v>
      </c>
      <c r="C84" s="587" t="s">
        <v>69</v>
      </c>
      <c r="D84" s="584">
        <v>2</v>
      </c>
      <c r="E84" s="584">
        <v>1</v>
      </c>
      <c r="F84" s="584"/>
      <c r="G84" s="584">
        <v>1</v>
      </c>
      <c r="H84" s="584"/>
      <c r="I84" s="585">
        <f t="shared" si="23"/>
        <v>4</v>
      </c>
      <c r="K84" s="98">
        <f t="shared" si="21"/>
        <v>2</v>
      </c>
      <c r="L84" s="99">
        <f t="shared" si="17"/>
        <v>1</v>
      </c>
      <c r="M84" s="100">
        <f t="shared" si="18"/>
        <v>50</v>
      </c>
      <c r="N84" s="112">
        <f t="shared" si="19"/>
        <v>0</v>
      </c>
      <c r="O84" s="101">
        <f t="shared" si="20"/>
        <v>0</v>
      </c>
      <c r="P84" s="605"/>
      <c r="Q84" s="605"/>
      <c r="R84" s="605"/>
    </row>
    <row r="85" spans="1:18" ht="15" customHeight="1" x14ac:dyDescent="0.25">
      <c r="A85" s="568">
        <v>3</v>
      </c>
      <c r="B85" s="566">
        <v>60050</v>
      </c>
      <c r="C85" s="567" t="s">
        <v>180</v>
      </c>
      <c r="D85" s="569">
        <v>6</v>
      </c>
      <c r="E85" s="569">
        <v>4</v>
      </c>
      <c r="F85" s="569">
        <v>2</v>
      </c>
      <c r="G85" s="569"/>
      <c r="H85" s="569"/>
      <c r="I85" s="570">
        <f t="shared" si="23"/>
        <v>4.666666666666667</v>
      </c>
      <c r="K85" s="98">
        <f t="shared" si="21"/>
        <v>6</v>
      </c>
      <c r="L85" s="99">
        <f t="shared" si="17"/>
        <v>6</v>
      </c>
      <c r="M85" s="100">
        <f t="shared" si="18"/>
        <v>100</v>
      </c>
      <c r="N85" s="99">
        <f t="shared" si="19"/>
        <v>0</v>
      </c>
      <c r="O85" s="101">
        <f t="shared" si="20"/>
        <v>0</v>
      </c>
      <c r="P85" s="605"/>
      <c r="Q85" s="605"/>
      <c r="R85" s="605"/>
    </row>
    <row r="86" spans="1:18" ht="15" customHeight="1" x14ac:dyDescent="0.25">
      <c r="A86" s="568">
        <v>4</v>
      </c>
      <c r="B86" s="566">
        <v>60070</v>
      </c>
      <c r="C86" s="567" t="s">
        <v>181</v>
      </c>
      <c r="D86" s="569">
        <v>11</v>
      </c>
      <c r="E86" s="569">
        <v>2</v>
      </c>
      <c r="F86" s="569">
        <v>6</v>
      </c>
      <c r="G86" s="569">
        <v>3</v>
      </c>
      <c r="H86" s="569"/>
      <c r="I86" s="570">
        <f t="shared" si="23"/>
        <v>3.9090909090909092</v>
      </c>
      <c r="K86" s="98">
        <f t="shared" si="21"/>
        <v>11</v>
      </c>
      <c r="L86" s="99">
        <f t="shared" si="17"/>
        <v>8</v>
      </c>
      <c r="M86" s="100">
        <f t="shared" si="18"/>
        <v>72.727272727272734</v>
      </c>
      <c r="N86" s="99">
        <f t="shared" si="19"/>
        <v>0</v>
      </c>
      <c r="O86" s="101">
        <f t="shared" si="20"/>
        <v>0</v>
      </c>
      <c r="P86" s="605"/>
      <c r="Q86" s="605"/>
      <c r="R86" s="605"/>
    </row>
    <row r="87" spans="1:18" ht="15" customHeight="1" x14ac:dyDescent="0.25">
      <c r="A87" s="568">
        <v>5</v>
      </c>
      <c r="B87" s="566">
        <v>60180</v>
      </c>
      <c r="C87" s="567" t="s">
        <v>182</v>
      </c>
      <c r="D87" s="569">
        <v>31</v>
      </c>
      <c r="E87" s="569">
        <v>12</v>
      </c>
      <c r="F87" s="569">
        <v>16</v>
      </c>
      <c r="G87" s="569">
        <v>3</v>
      </c>
      <c r="H87" s="569"/>
      <c r="I87" s="570">
        <f t="shared" si="23"/>
        <v>4.290322580645161</v>
      </c>
      <c r="K87" s="98">
        <f t="shared" si="21"/>
        <v>31</v>
      </c>
      <c r="L87" s="99">
        <f t="shared" si="17"/>
        <v>28</v>
      </c>
      <c r="M87" s="100">
        <f t="shared" si="18"/>
        <v>90.322580645161295</v>
      </c>
      <c r="N87" s="99">
        <f t="shared" si="19"/>
        <v>0</v>
      </c>
      <c r="O87" s="101">
        <f t="shared" si="20"/>
        <v>0</v>
      </c>
      <c r="P87" s="605"/>
      <c r="Q87" s="605"/>
      <c r="R87" s="605"/>
    </row>
    <row r="88" spans="1:18" ht="15" customHeight="1" x14ac:dyDescent="0.25">
      <c r="A88" s="568">
        <v>6</v>
      </c>
      <c r="B88" s="566">
        <v>60240</v>
      </c>
      <c r="C88" s="567" t="s">
        <v>183</v>
      </c>
      <c r="D88" s="569">
        <v>11</v>
      </c>
      <c r="E88" s="569">
        <v>5</v>
      </c>
      <c r="F88" s="569">
        <v>5</v>
      </c>
      <c r="G88" s="569">
        <v>1</v>
      </c>
      <c r="H88" s="569"/>
      <c r="I88" s="570">
        <f t="shared" si="23"/>
        <v>4.3636363636363633</v>
      </c>
      <c r="K88" s="98">
        <f t="shared" si="21"/>
        <v>11</v>
      </c>
      <c r="L88" s="99">
        <f t="shared" si="17"/>
        <v>10</v>
      </c>
      <c r="M88" s="100">
        <f t="shared" si="18"/>
        <v>90.909090909090907</v>
      </c>
      <c r="N88" s="112">
        <f t="shared" si="19"/>
        <v>0</v>
      </c>
      <c r="O88" s="101">
        <f t="shared" si="20"/>
        <v>0</v>
      </c>
      <c r="P88" s="605"/>
      <c r="Q88" s="605"/>
      <c r="R88" s="605"/>
    </row>
    <row r="89" spans="1:18" ht="15" customHeight="1" x14ac:dyDescent="0.25">
      <c r="A89" s="568">
        <v>7</v>
      </c>
      <c r="B89" s="566">
        <v>60560</v>
      </c>
      <c r="C89" s="571" t="s">
        <v>74</v>
      </c>
      <c r="D89" s="569">
        <v>5</v>
      </c>
      <c r="E89" s="569">
        <v>4</v>
      </c>
      <c r="F89" s="569"/>
      <c r="G89" s="569">
        <v>1</v>
      </c>
      <c r="H89" s="569"/>
      <c r="I89" s="570">
        <f t="shared" si="23"/>
        <v>4.5999999999999996</v>
      </c>
      <c r="K89" s="98">
        <f t="shared" si="21"/>
        <v>5</v>
      </c>
      <c r="L89" s="99">
        <f t="shared" si="17"/>
        <v>4</v>
      </c>
      <c r="M89" s="100">
        <f t="shared" si="18"/>
        <v>80</v>
      </c>
      <c r="N89" s="99">
        <f t="shared" si="19"/>
        <v>0</v>
      </c>
      <c r="O89" s="101">
        <f t="shared" si="20"/>
        <v>0</v>
      </c>
      <c r="P89" s="605"/>
      <c r="Q89" s="605"/>
      <c r="R89" s="605"/>
    </row>
    <row r="90" spans="1:18" ht="15" customHeight="1" x14ac:dyDescent="0.25">
      <c r="A90" s="568">
        <v>8</v>
      </c>
      <c r="B90" s="566">
        <v>60660</v>
      </c>
      <c r="C90" s="567" t="s">
        <v>184</v>
      </c>
      <c r="D90" s="569">
        <v>7</v>
      </c>
      <c r="E90" s="569">
        <v>3</v>
      </c>
      <c r="F90" s="569">
        <v>4</v>
      </c>
      <c r="G90" s="569"/>
      <c r="H90" s="569"/>
      <c r="I90" s="570">
        <f t="shared" si="23"/>
        <v>4.4285714285714288</v>
      </c>
      <c r="K90" s="98">
        <f t="shared" si="21"/>
        <v>7</v>
      </c>
      <c r="L90" s="99">
        <f t="shared" si="17"/>
        <v>7</v>
      </c>
      <c r="M90" s="100">
        <f t="shared" si="18"/>
        <v>100</v>
      </c>
      <c r="N90" s="112">
        <f t="shared" si="19"/>
        <v>0</v>
      </c>
      <c r="O90" s="101">
        <f t="shared" si="20"/>
        <v>0</v>
      </c>
      <c r="P90" s="605"/>
      <c r="Q90" s="605"/>
      <c r="R90" s="605"/>
    </row>
    <row r="91" spans="1:18" ht="15" customHeight="1" x14ac:dyDescent="0.25">
      <c r="A91" s="568">
        <v>9</v>
      </c>
      <c r="B91" s="566">
        <v>60001</v>
      </c>
      <c r="C91" s="567" t="s">
        <v>185</v>
      </c>
      <c r="D91" s="569">
        <v>6</v>
      </c>
      <c r="E91" s="569">
        <v>4</v>
      </c>
      <c r="F91" s="569">
        <v>1</v>
      </c>
      <c r="G91" s="569">
        <v>1</v>
      </c>
      <c r="H91" s="569"/>
      <c r="I91" s="570">
        <f t="shared" si="23"/>
        <v>4.5</v>
      </c>
      <c r="K91" s="98">
        <f t="shared" si="21"/>
        <v>6</v>
      </c>
      <c r="L91" s="99">
        <f t="shared" si="17"/>
        <v>5</v>
      </c>
      <c r="M91" s="100">
        <f t="shared" si="18"/>
        <v>83.333333333333329</v>
      </c>
      <c r="N91" s="112">
        <f t="shared" si="19"/>
        <v>0</v>
      </c>
      <c r="O91" s="101">
        <f t="shared" si="20"/>
        <v>0</v>
      </c>
      <c r="P91" s="605"/>
      <c r="Q91" s="605"/>
      <c r="R91" s="605"/>
    </row>
    <row r="92" spans="1:18" ht="15" customHeight="1" x14ac:dyDescent="0.25">
      <c r="A92" s="568">
        <v>10</v>
      </c>
      <c r="B92" s="566">
        <v>60850</v>
      </c>
      <c r="C92" s="567" t="s">
        <v>186</v>
      </c>
      <c r="D92" s="569">
        <v>9</v>
      </c>
      <c r="E92" s="569">
        <v>8</v>
      </c>
      <c r="F92" s="569"/>
      <c r="G92" s="569">
        <v>1</v>
      </c>
      <c r="H92" s="569"/>
      <c r="I92" s="570">
        <f t="shared" si="23"/>
        <v>4.7777777777777777</v>
      </c>
      <c r="K92" s="98">
        <f t="shared" si="21"/>
        <v>9</v>
      </c>
      <c r="L92" s="99">
        <f t="shared" si="17"/>
        <v>8</v>
      </c>
      <c r="M92" s="100">
        <f t="shared" si="18"/>
        <v>88.888888888888886</v>
      </c>
      <c r="N92" s="99">
        <f t="shared" si="19"/>
        <v>0</v>
      </c>
      <c r="O92" s="101">
        <f t="shared" si="20"/>
        <v>0</v>
      </c>
      <c r="P92" s="605"/>
      <c r="Q92" s="605"/>
      <c r="R92" s="605"/>
    </row>
    <row r="93" spans="1:18" ht="15" customHeight="1" x14ac:dyDescent="0.25">
      <c r="A93" s="568">
        <v>11</v>
      </c>
      <c r="B93" s="566">
        <v>60910</v>
      </c>
      <c r="C93" s="571" t="s">
        <v>78</v>
      </c>
      <c r="D93" s="569">
        <v>6</v>
      </c>
      <c r="E93" s="569">
        <v>2</v>
      </c>
      <c r="F93" s="569">
        <v>2</v>
      </c>
      <c r="G93" s="569">
        <v>2</v>
      </c>
      <c r="H93" s="569"/>
      <c r="I93" s="570">
        <f t="shared" si="23"/>
        <v>4</v>
      </c>
      <c r="K93" s="98">
        <f t="shared" si="21"/>
        <v>6</v>
      </c>
      <c r="L93" s="99">
        <f t="shared" si="17"/>
        <v>4</v>
      </c>
      <c r="M93" s="100">
        <f t="shared" si="18"/>
        <v>66.666666666666671</v>
      </c>
      <c r="N93" s="99">
        <f t="shared" si="19"/>
        <v>0</v>
      </c>
      <c r="O93" s="101">
        <f t="shared" si="20"/>
        <v>0</v>
      </c>
      <c r="P93" s="605"/>
      <c r="Q93" s="605"/>
      <c r="R93" s="605"/>
    </row>
    <row r="94" spans="1:18" ht="15" customHeight="1" x14ac:dyDescent="0.25">
      <c r="A94" s="568">
        <v>12</v>
      </c>
      <c r="B94" s="566">
        <v>60980</v>
      </c>
      <c r="C94" s="571" t="s">
        <v>79</v>
      </c>
      <c r="D94" s="569">
        <v>7</v>
      </c>
      <c r="E94" s="569">
        <v>7</v>
      </c>
      <c r="F94" s="569"/>
      <c r="G94" s="569"/>
      <c r="H94" s="569"/>
      <c r="I94" s="570">
        <f t="shared" si="23"/>
        <v>5</v>
      </c>
      <c r="K94" s="98">
        <f t="shared" si="21"/>
        <v>7</v>
      </c>
      <c r="L94" s="99">
        <f t="shared" si="17"/>
        <v>7</v>
      </c>
      <c r="M94" s="100">
        <f t="shared" si="18"/>
        <v>100</v>
      </c>
      <c r="N94" s="99">
        <f t="shared" si="19"/>
        <v>0</v>
      </c>
      <c r="O94" s="101">
        <f t="shared" si="20"/>
        <v>0</v>
      </c>
      <c r="P94" s="605"/>
      <c r="Q94" s="605"/>
      <c r="R94" s="605"/>
    </row>
    <row r="95" spans="1:18" ht="15" customHeight="1" x14ac:dyDescent="0.25">
      <c r="A95" s="568">
        <v>13</v>
      </c>
      <c r="B95" s="566">
        <v>61080</v>
      </c>
      <c r="C95" s="567" t="s">
        <v>187</v>
      </c>
      <c r="D95" s="569">
        <v>7</v>
      </c>
      <c r="E95" s="569">
        <v>1</v>
      </c>
      <c r="F95" s="569">
        <v>2</v>
      </c>
      <c r="G95" s="569">
        <v>4</v>
      </c>
      <c r="H95" s="569"/>
      <c r="I95" s="570">
        <f t="shared" si="23"/>
        <v>3.5714285714285716</v>
      </c>
      <c r="K95" s="98">
        <f t="shared" si="21"/>
        <v>7</v>
      </c>
      <c r="L95" s="99">
        <f t="shared" si="17"/>
        <v>3</v>
      </c>
      <c r="M95" s="100">
        <f t="shared" si="18"/>
        <v>42.857142857142854</v>
      </c>
      <c r="N95" s="99">
        <f t="shared" si="19"/>
        <v>0</v>
      </c>
      <c r="O95" s="101">
        <f t="shared" si="20"/>
        <v>0</v>
      </c>
      <c r="P95" s="605"/>
      <c r="Q95" s="605"/>
      <c r="R95" s="605"/>
    </row>
    <row r="96" spans="1:18" ht="15" customHeight="1" x14ac:dyDescent="0.25">
      <c r="A96" s="568">
        <v>14</v>
      </c>
      <c r="B96" s="566">
        <v>61150</v>
      </c>
      <c r="C96" s="567" t="s">
        <v>188</v>
      </c>
      <c r="D96" s="569">
        <v>4</v>
      </c>
      <c r="E96" s="569"/>
      <c r="F96" s="569"/>
      <c r="G96" s="569">
        <v>4</v>
      </c>
      <c r="H96" s="569"/>
      <c r="I96" s="570">
        <f t="shared" si="23"/>
        <v>3</v>
      </c>
      <c r="K96" s="98">
        <f t="shared" si="21"/>
        <v>4</v>
      </c>
      <c r="L96" s="99">
        <f t="shared" si="17"/>
        <v>0</v>
      </c>
      <c r="M96" s="100">
        <f t="shared" si="18"/>
        <v>0</v>
      </c>
      <c r="N96" s="99">
        <f t="shared" si="19"/>
        <v>0</v>
      </c>
      <c r="O96" s="101">
        <f t="shared" si="20"/>
        <v>0</v>
      </c>
      <c r="P96" s="605"/>
      <c r="Q96" s="605"/>
      <c r="R96" s="605"/>
    </row>
    <row r="97" spans="1:18" ht="15" customHeight="1" x14ac:dyDescent="0.25">
      <c r="A97" s="568">
        <v>15</v>
      </c>
      <c r="B97" s="566">
        <v>61210</v>
      </c>
      <c r="C97" s="567" t="s">
        <v>189</v>
      </c>
      <c r="D97" s="569">
        <v>11</v>
      </c>
      <c r="E97" s="569">
        <v>3</v>
      </c>
      <c r="F97" s="569">
        <v>4</v>
      </c>
      <c r="G97" s="569">
        <v>4</v>
      </c>
      <c r="H97" s="569"/>
      <c r="I97" s="570">
        <f t="shared" si="23"/>
        <v>3.9090909090909092</v>
      </c>
      <c r="K97" s="98">
        <f t="shared" si="21"/>
        <v>11</v>
      </c>
      <c r="L97" s="99">
        <f t="shared" si="17"/>
        <v>7</v>
      </c>
      <c r="M97" s="100">
        <f t="shared" si="18"/>
        <v>63.636363636363633</v>
      </c>
      <c r="N97" s="99">
        <f t="shared" si="19"/>
        <v>0</v>
      </c>
      <c r="O97" s="101">
        <f t="shared" si="20"/>
        <v>0</v>
      </c>
      <c r="P97" s="605"/>
      <c r="Q97" s="605"/>
      <c r="R97" s="605"/>
    </row>
    <row r="98" spans="1:18" ht="15" customHeight="1" x14ac:dyDescent="0.25">
      <c r="A98" s="568">
        <v>16</v>
      </c>
      <c r="B98" s="566">
        <v>61290</v>
      </c>
      <c r="C98" s="571" t="s">
        <v>83</v>
      </c>
      <c r="D98" s="569">
        <v>3</v>
      </c>
      <c r="E98" s="569"/>
      <c r="F98" s="569">
        <v>2</v>
      </c>
      <c r="G98" s="569">
        <v>1</v>
      </c>
      <c r="H98" s="569"/>
      <c r="I98" s="570">
        <f t="shared" si="23"/>
        <v>3.6666666666666665</v>
      </c>
      <c r="K98" s="98">
        <f t="shared" si="21"/>
        <v>3</v>
      </c>
      <c r="L98" s="99">
        <f t="shared" si="17"/>
        <v>2</v>
      </c>
      <c r="M98" s="100">
        <f t="shared" si="18"/>
        <v>66.666666666666671</v>
      </c>
      <c r="N98" s="112">
        <f t="shared" si="19"/>
        <v>0</v>
      </c>
      <c r="O98" s="101">
        <f t="shared" si="20"/>
        <v>0</v>
      </c>
      <c r="P98" s="605"/>
      <c r="Q98" s="605"/>
      <c r="R98" s="605"/>
    </row>
    <row r="99" spans="1:18" ht="15" customHeight="1" x14ac:dyDescent="0.25">
      <c r="A99" s="568">
        <v>17</v>
      </c>
      <c r="B99" s="566">
        <v>61340</v>
      </c>
      <c r="C99" s="567" t="s">
        <v>190</v>
      </c>
      <c r="D99" s="569">
        <v>16</v>
      </c>
      <c r="E99" s="569">
        <v>2</v>
      </c>
      <c r="F99" s="569">
        <v>7</v>
      </c>
      <c r="G99" s="569">
        <v>6</v>
      </c>
      <c r="H99" s="569">
        <v>1</v>
      </c>
      <c r="I99" s="570">
        <f t="shared" si="23"/>
        <v>3.625</v>
      </c>
      <c r="K99" s="98">
        <f t="shared" si="21"/>
        <v>16</v>
      </c>
      <c r="L99" s="99">
        <f t="shared" si="17"/>
        <v>9</v>
      </c>
      <c r="M99" s="100">
        <f t="shared" si="18"/>
        <v>56.25</v>
      </c>
      <c r="N99" s="112">
        <f t="shared" si="19"/>
        <v>1</v>
      </c>
      <c r="O99" s="101">
        <f t="shared" si="20"/>
        <v>6.25</v>
      </c>
      <c r="P99" s="605"/>
      <c r="Q99" s="605"/>
      <c r="R99" s="605"/>
    </row>
    <row r="100" spans="1:18" ht="15" customHeight="1" x14ac:dyDescent="0.25">
      <c r="A100" s="568">
        <v>18</v>
      </c>
      <c r="B100" s="566">
        <v>61390</v>
      </c>
      <c r="C100" s="567" t="s">
        <v>191</v>
      </c>
      <c r="D100" s="569">
        <v>2</v>
      </c>
      <c r="E100" s="569"/>
      <c r="F100" s="569">
        <v>1</v>
      </c>
      <c r="G100" s="569">
        <v>1</v>
      </c>
      <c r="H100" s="569"/>
      <c r="I100" s="570">
        <f t="shared" si="23"/>
        <v>3.5</v>
      </c>
      <c r="K100" s="98">
        <f t="shared" si="21"/>
        <v>2</v>
      </c>
      <c r="L100" s="99">
        <f t="shared" si="17"/>
        <v>1</v>
      </c>
      <c r="M100" s="100">
        <f t="shared" si="18"/>
        <v>50</v>
      </c>
      <c r="N100" s="99">
        <f t="shared" si="19"/>
        <v>0</v>
      </c>
      <c r="O100" s="101">
        <f t="shared" si="20"/>
        <v>0</v>
      </c>
      <c r="P100" s="605"/>
      <c r="Q100" s="605"/>
      <c r="R100" s="605"/>
    </row>
    <row r="101" spans="1:18" ht="15" customHeight="1" x14ac:dyDescent="0.25">
      <c r="A101" s="568">
        <v>19</v>
      </c>
      <c r="B101" s="566">
        <v>61410</v>
      </c>
      <c r="C101" s="567" t="s">
        <v>192</v>
      </c>
      <c r="D101" s="569">
        <v>12</v>
      </c>
      <c r="E101" s="569">
        <v>6</v>
      </c>
      <c r="F101" s="569">
        <v>3</v>
      </c>
      <c r="G101" s="569">
        <v>3</v>
      </c>
      <c r="H101" s="569"/>
      <c r="I101" s="570">
        <f t="shared" si="23"/>
        <v>4.25</v>
      </c>
      <c r="K101" s="98">
        <f t="shared" si="21"/>
        <v>12</v>
      </c>
      <c r="L101" s="99">
        <f t="shared" si="17"/>
        <v>9</v>
      </c>
      <c r="M101" s="100">
        <f t="shared" si="18"/>
        <v>75</v>
      </c>
      <c r="N101" s="99">
        <f t="shared" si="19"/>
        <v>0</v>
      </c>
      <c r="O101" s="101">
        <f t="shared" si="20"/>
        <v>0</v>
      </c>
      <c r="P101" s="605"/>
      <c r="Q101" s="605"/>
      <c r="R101" s="605"/>
    </row>
    <row r="102" spans="1:18" ht="15" customHeight="1" x14ac:dyDescent="0.25">
      <c r="A102" s="568">
        <v>20</v>
      </c>
      <c r="B102" s="566">
        <v>61430</v>
      </c>
      <c r="C102" s="567" t="s">
        <v>114</v>
      </c>
      <c r="D102" s="569">
        <v>14</v>
      </c>
      <c r="E102" s="569">
        <v>5</v>
      </c>
      <c r="F102" s="569">
        <v>5</v>
      </c>
      <c r="G102" s="569">
        <v>4</v>
      </c>
      <c r="H102" s="569"/>
      <c r="I102" s="570">
        <f t="shared" si="23"/>
        <v>4.0714285714285712</v>
      </c>
      <c r="K102" s="98">
        <f t="shared" si="21"/>
        <v>14</v>
      </c>
      <c r="L102" s="99">
        <f t="shared" si="17"/>
        <v>10</v>
      </c>
      <c r="M102" s="100">
        <f t="shared" si="18"/>
        <v>71.428571428571431</v>
      </c>
      <c r="N102" s="99">
        <f t="shared" si="19"/>
        <v>0</v>
      </c>
      <c r="O102" s="101">
        <f t="shared" si="20"/>
        <v>0</v>
      </c>
      <c r="P102" s="605"/>
      <c r="Q102" s="605"/>
      <c r="R102" s="605"/>
    </row>
    <row r="103" spans="1:18" ht="15" customHeight="1" x14ac:dyDescent="0.25">
      <c r="A103" s="568">
        <v>21</v>
      </c>
      <c r="B103" s="566">
        <v>61440</v>
      </c>
      <c r="C103" s="567" t="s">
        <v>193</v>
      </c>
      <c r="D103" s="569">
        <v>27</v>
      </c>
      <c r="E103" s="569">
        <v>19</v>
      </c>
      <c r="F103" s="569">
        <v>8</v>
      </c>
      <c r="G103" s="569"/>
      <c r="H103" s="569"/>
      <c r="I103" s="570">
        <f t="shared" si="23"/>
        <v>4.7037037037037033</v>
      </c>
      <c r="K103" s="98">
        <f t="shared" si="21"/>
        <v>27</v>
      </c>
      <c r="L103" s="99">
        <f t="shared" si="17"/>
        <v>27</v>
      </c>
      <c r="M103" s="100">
        <f t="shared" si="18"/>
        <v>100</v>
      </c>
      <c r="N103" s="99">
        <f t="shared" si="19"/>
        <v>0</v>
      </c>
      <c r="O103" s="101">
        <f t="shared" si="20"/>
        <v>0</v>
      </c>
      <c r="P103" s="605"/>
      <c r="Q103" s="605"/>
      <c r="R103" s="605"/>
    </row>
    <row r="104" spans="1:18" ht="15" customHeight="1" x14ac:dyDescent="0.25">
      <c r="A104" s="568">
        <v>22</v>
      </c>
      <c r="B104" s="566">
        <v>61450</v>
      </c>
      <c r="C104" s="567" t="s">
        <v>115</v>
      </c>
      <c r="D104" s="569">
        <v>4</v>
      </c>
      <c r="E104" s="569">
        <v>1</v>
      </c>
      <c r="F104" s="569">
        <v>3</v>
      </c>
      <c r="G104" s="569"/>
      <c r="H104" s="569"/>
      <c r="I104" s="570">
        <f t="shared" si="23"/>
        <v>4.25</v>
      </c>
      <c r="K104" s="98">
        <f t="shared" si="21"/>
        <v>4</v>
      </c>
      <c r="L104" s="99">
        <f t="shared" si="17"/>
        <v>4</v>
      </c>
      <c r="M104" s="100">
        <f t="shared" si="18"/>
        <v>100</v>
      </c>
      <c r="N104" s="99">
        <f t="shared" si="19"/>
        <v>0</v>
      </c>
      <c r="O104" s="101">
        <f t="shared" si="20"/>
        <v>0</v>
      </c>
      <c r="P104" s="605"/>
      <c r="Q104" s="605"/>
      <c r="R104" s="605"/>
    </row>
    <row r="105" spans="1:18" ht="15" customHeight="1" x14ac:dyDescent="0.25">
      <c r="A105" s="568">
        <v>23</v>
      </c>
      <c r="B105" s="566">
        <v>61470</v>
      </c>
      <c r="C105" s="567" t="s">
        <v>88</v>
      </c>
      <c r="D105" s="569">
        <v>10</v>
      </c>
      <c r="E105" s="569">
        <v>3</v>
      </c>
      <c r="F105" s="569">
        <v>4</v>
      </c>
      <c r="G105" s="569">
        <v>3</v>
      </c>
      <c r="H105" s="569"/>
      <c r="I105" s="570">
        <f t="shared" si="23"/>
        <v>4</v>
      </c>
      <c r="K105" s="98">
        <f t="shared" si="21"/>
        <v>10</v>
      </c>
      <c r="L105" s="99">
        <f t="shared" si="17"/>
        <v>7</v>
      </c>
      <c r="M105" s="100">
        <f t="shared" si="18"/>
        <v>70</v>
      </c>
      <c r="N105" s="99">
        <f t="shared" si="19"/>
        <v>0</v>
      </c>
      <c r="O105" s="101">
        <f t="shared" si="20"/>
        <v>0</v>
      </c>
      <c r="P105" s="605"/>
      <c r="Q105" s="605"/>
      <c r="R105" s="605"/>
    </row>
    <row r="106" spans="1:18" ht="15" customHeight="1" x14ac:dyDescent="0.25">
      <c r="A106" s="568">
        <v>24</v>
      </c>
      <c r="B106" s="566">
        <v>61490</v>
      </c>
      <c r="C106" s="567" t="s">
        <v>116</v>
      </c>
      <c r="D106" s="569">
        <v>35</v>
      </c>
      <c r="E106" s="569">
        <v>17</v>
      </c>
      <c r="F106" s="569">
        <v>15</v>
      </c>
      <c r="G106" s="569">
        <v>3</v>
      </c>
      <c r="H106" s="569"/>
      <c r="I106" s="570">
        <f t="shared" si="23"/>
        <v>4.4000000000000004</v>
      </c>
      <c r="K106" s="98">
        <f t="shared" si="21"/>
        <v>35</v>
      </c>
      <c r="L106" s="99">
        <f t="shared" si="17"/>
        <v>32</v>
      </c>
      <c r="M106" s="100">
        <f t="shared" si="18"/>
        <v>91.428571428571431</v>
      </c>
      <c r="N106" s="99">
        <f t="shared" si="19"/>
        <v>0</v>
      </c>
      <c r="O106" s="101">
        <f t="shared" si="20"/>
        <v>0</v>
      </c>
      <c r="P106" s="605"/>
      <c r="Q106" s="605"/>
      <c r="R106" s="605"/>
    </row>
    <row r="107" spans="1:18" ht="15" customHeight="1" x14ac:dyDescent="0.25">
      <c r="A107" s="568">
        <v>25</v>
      </c>
      <c r="B107" s="566">
        <v>61500</v>
      </c>
      <c r="C107" s="567" t="s">
        <v>117</v>
      </c>
      <c r="D107" s="569">
        <v>32</v>
      </c>
      <c r="E107" s="569">
        <v>10</v>
      </c>
      <c r="F107" s="569">
        <v>15</v>
      </c>
      <c r="G107" s="569">
        <v>7</v>
      </c>
      <c r="H107" s="569"/>
      <c r="I107" s="570">
        <f t="shared" si="23"/>
        <v>4.09375</v>
      </c>
      <c r="K107" s="98">
        <f t="shared" si="21"/>
        <v>32</v>
      </c>
      <c r="L107" s="99">
        <f t="shared" si="17"/>
        <v>25</v>
      </c>
      <c r="M107" s="100">
        <f t="shared" si="18"/>
        <v>78.125</v>
      </c>
      <c r="N107" s="99">
        <f t="shared" si="19"/>
        <v>0</v>
      </c>
      <c r="O107" s="101">
        <f t="shared" si="20"/>
        <v>0</v>
      </c>
      <c r="P107" s="605"/>
      <c r="Q107" s="605"/>
      <c r="R107" s="605"/>
    </row>
    <row r="108" spans="1:18" ht="15" customHeight="1" x14ac:dyDescent="0.25">
      <c r="A108" s="568">
        <v>26</v>
      </c>
      <c r="B108" s="566">
        <v>61510</v>
      </c>
      <c r="C108" s="571" t="s">
        <v>89</v>
      </c>
      <c r="D108" s="569">
        <v>17</v>
      </c>
      <c r="E108" s="569">
        <v>10</v>
      </c>
      <c r="F108" s="569">
        <v>7</v>
      </c>
      <c r="G108" s="569"/>
      <c r="H108" s="569"/>
      <c r="I108" s="570">
        <f t="shared" si="23"/>
        <v>4.5882352941176467</v>
      </c>
      <c r="K108" s="98">
        <f t="shared" si="21"/>
        <v>17</v>
      </c>
      <c r="L108" s="99">
        <f t="shared" si="17"/>
        <v>17</v>
      </c>
      <c r="M108" s="100">
        <f t="shared" si="18"/>
        <v>100</v>
      </c>
      <c r="N108" s="99">
        <f t="shared" si="19"/>
        <v>0</v>
      </c>
      <c r="O108" s="101">
        <f t="shared" si="20"/>
        <v>0</v>
      </c>
      <c r="P108" s="605"/>
      <c r="Q108" s="605"/>
      <c r="R108" s="605"/>
    </row>
    <row r="109" spans="1:18" ht="15" customHeight="1" x14ac:dyDescent="0.25">
      <c r="A109" s="568">
        <v>27</v>
      </c>
      <c r="B109" s="566">
        <v>61520</v>
      </c>
      <c r="C109" s="567" t="s">
        <v>118</v>
      </c>
      <c r="D109" s="569">
        <v>24</v>
      </c>
      <c r="E109" s="569">
        <v>11</v>
      </c>
      <c r="F109" s="569">
        <v>8</v>
      </c>
      <c r="G109" s="569">
        <v>5</v>
      </c>
      <c r="H109" s="569"/>
      <c r="I109" s="570">
        <f t="shared" si="23"/>
        <v>4.25</v>
      </c>
      <c r="K109" s="98">
        <f t="shared" si="21"/>
        <v>24</v>
      </c>
      <c r="L109" s="99">
        <f t="shared" si="17"/>
        <v>19</v>
      </c>
      <c r="M109" s="343">
        <f t="shared" si="18"/>
        <v>79.166666666666671</v>
      </c>
      <c r="N109" s="99">
        <f t="shared" si="19"/>
        <v>0</v>
      </c>
      <c r="O109" s="101">
        <f t="shared" si="20"/>
        <v>0</v>
      </c>
      <c r="P109" s="605"/>
      <c r="Q109" s="605"/>
      <c r="R109" s="605"/>
    </row>
    <row r="110" spans="1:18" ht="15" customHeight="1" x14ac:dyDescent="0.25">
      <c r="A110" s="568">
        <v>28</v>
      </c>
      <c r="B110" s="566">
        <v>61540</v>
      </c>
      <c r="C110" s="567" t="s">
        <v>194</v>
      </c>
      <c r="D110" s="569">
        <v>12</v>
      </c>
      <c r="E110" s="569">
        <v>7</v>
      </c>
      <c r="F110" s="569">
        <v>4</v>
      </c>
      <c r="G110" s="569">
        <v>1</v>
      </c>
      <c r="H110" s="569"/>
      <c r="I110" s="570">
        <f t="shared" si="23"/>
        <v>4.5</v>
      </c>
      <c r="K110" s="98">
        <f t="shared" si="21"/>
        <v>12</v>
      </c>
      <c r="L110" s="99">
        <f t="shared" si="17"/>
        <v>11</v>
      </c>
      <c r="M110" s="100">
        <f t="shared" si="18"/>
        <v>91.666666666666671</v>
      </c>
      <c r="N110" s="99">
        <f t="shared" si="19"/>
        <v>0</v>
      </c>
      <c r="O110" s="101">
        <f t="shared" si="20"/>
        <v>0</v>
      </c>
      <c r="P110" s="605"/>
      <c r="Q110" s="605"/>
      <c r="R110" s="605"/>
    </row>
    <row r="111" spans="1:18" ht="15" customHeight="1" x14ac:dyDescent="0.25">
      <c r="A111" s="568">
        <v>29</v>
      </c>
      <c r="B111" s="566">
        <v>61560</v>
      </c>
      <c r="C111" s="567" t="s">
        <v>195</v>
      </c>
      <c r="D111" s="569">
        <v>14</v>
      </c>
      <c r="E111" s="569">
        <v>5</v>
      </c>
      <c r="F111" s="569">
        <v>5</v>
      </c>
      <c r="G111" s="569">
        <v>4</v>
      </c>
      <c r="H111" s="569"/>
      <c r="I111" s="570">
        <f t="shared" si="23"/>
        <v>4.0714285714285712</v>
      </c>
      <c r="K111" s="98">
        <f t="shared" si="21"/>
        <v>14</v>
      </c>
      <c r="L111" s="99">
        <f t="shared" si="17"/>
        <v>10</v>
      </c>
      <c r="M111" s="100">
        <f t="shared" si="18"/>
        <v>71.428571428571431</v>
      </c>
      <c r="N111" s="112">
        <f t="shared" si="19"/>
        <v>0</v>
      </c>
      <c r="O111" s="101">
        <f t="shared" si="20"/>
        <v>0</v>
      </c>
      <c r="P111" s="605"/>
      <c r="Q111" s="605"/>
      <c r="R111" s="605"/>
    </row>
    <row r="112" spans="1:18" ht="15" customHeight="1" thickBot="1" x14ac:dyDescent="0.3">
      <c r="A112" s="572">
        <v>30</v>
      </c>
      <c r="B112" s="573">
        <v>61570</v>
      </c>
      <c r="C112" s="574" t="s">
        <v>196</v>
      </c>
      <c r="D112" s="575">
        <v>1</v>
      </c>
      <c r="E112" s="575"/>
      <c r="F112" s="575">
        <v>1</v>
      </c>
      <c r="G112" s="575"/>
      <c r="H112" s="575"/>
      <c r="I112" s="576">
        <f t="shared" si="23"/>
        <v>4</v>
      </c>
      <c r="K112" s="102">
        <f t="shared" si="21"/>
        <v>1</v>
      </c>
      <c r="L112" s="103">
        <f t="shared" si="17"/>
        <v>1</v>
      </c>
      <c r="M112" s="104">
        <f t="shared" si="18"/>
        <v>100</v>
      </c>
      <c r="N112" s="103">
        <f t="shared" si="19"/>
        <v>0</v>
      </c>
      <c r="O112" s="105">
        <f t="shared" si="20"/>
        <v>0</v>
      </c>
      <c r="P112" s="605"/>
      <c r="Q112" s="605"/>
      <c r="R112" s="605"/>
    </row>
    <row r="113" spans="1:18" ht="15" customHeight="1" thickBot="1" x14ac:dyDescent="0.3">
      <c r="A113" s="588"/>
      <c r="B113" s="589"/>
      <c r="C113" s="578" t="s">
        <v>107</v>
      </c>
      <c r="D113" s="579">
        <f>SUM(D114:D142)</f>
        <v>80</v>
      </c>
      <c r="E113" s="579">
        <f t="shared" ref="E113:H113" si="24">SUM(E114:E122)</f>
        <v>36</v>
      </c>
      <c r="F113" s="579">
        <f t="shared" si="24"/>
        <v>29</v>
      </c>
      <c r="G113" s="579">
        <f t="shared" si="24"/>
        <v>11</v>
      </c>
      <c r="H113" s="579">
        <f t="shared" si="24"/>
        <v>4</v>
      </c>
      <c r="I113" s="580">
        <f>AVERAGE(I120:I122)</f>
        <v>3.5555555555555554</v>
      </c>
      <c r="K113" s="419">
        <f t="shared" si="21"/>
        <v>80</v>
      </c>
      <c r="L113" s="420">
        <f t="shared" si="17"/>
        <v>65</v>
      </c>
      <c r="M113" s="427">
        <f t="shared" si="18"/>
        <v>81.25</v>
      </c>
      <c r="N113" s="420">
        <f t="shared" si="19"/>
        <v>4</v>
      </c>
      <c r="O113" s="426">
        <f t="shared" si="20"/>
        <v>5</v>
      </c>
      <c r="P113" s="605"/>
      <c r="Q113" s="605"/>
      <c r="R113" s="605"/>
    </row>
    <row r="114" spans="1:18" ht="15" customHeight="1" x14ac:dyDescent="0.25">
      <c r="A114" s="590">
        <v>1</v>
      </c>
      <c r="B114" s="591">
        <v>70020</v>
      </c>
      <c r="C114" s="592" t="s">
        <v>90</v>
      </c>
      <c r="D114" s="593">
        <v>7</v>
      </c>
      <c r="E114" s="593">
        <v>4</v>
      </c>
      <c r="F114" s="593">
        <v>2</v>
      </c>
      <c r="G114" s="593">
        <v>1</v>
      </c>
      <c r="H114" s="593"/>
      <c r="I114" s="594">
        <f t="shared" ref="I114:I122" si="25">(H114*2+G114*3+F114*4+E114*5)/D114</f>
        <v>4.4285714285714288</v>
      </c>
      <c r="K114" s="94">
        <f t="shared" si="21"/>
        <v>7</v>
      </c>
      <c r="L114" s="95">
        <f t="shared" si="17"/>
        <v>6</v>
      </c>
      <c r="M114" s="96">
        <f t="shared" si="18"/>
        <v>85.714285714285708</v>
      </c>
      <c r="N114" s="95">
        <f t="shared" si="19"/>
        <v>0</v>
      </c>
      <c r="O114" s="97">
        <f t="shared" si="20"/>
        <v>0</v>
      </c>
      <c r="P114" s="605"/>
      <c r="Q114" s="605"/>
      <c r="R114" s="605"/>
    </row>
    <row r="115" spans="1:18" ht="15" customHeight="1" x14ac:dyDescent="0.25">
      <c r="A115" s="568">
        <v>2</v>
      </c>
      <c r="B115" s="566">
        <v>70110</v>
      </c>
      <c r="C115" s="571" t="s">
        <v>197</v>
      </c>
      <c r="D115" s="569">
        <v>10</v>
      </c>
      <c r="E115" s="569">
        <v>6</v>
      </c>
      <c r="F115" s="569">
        <v>2</v>
      </c>
      <c r="G115" s="569">
        <v>1</v>
      </c>
      <c r="H115" s="569">
        <v>1</v>
      </c>
      <c r="I115" s="570">
        <f t="shared" si="25"/>
        <v>4.3</v>
      </c>
      <c r="K115" s="98">
        <f t="shared" si="21"/>
        <v>10</v>
      </c>
      <c r="L115" s="99">
        <f t="shared" si="17"/>
        <v>8</v>
      </c>
      <c r="M115" s="100">
        <f t="shared" si="18"/>
        <v>80</v>
      </c>
      <c r="N115" s="99">
        <f t="shared" si="19"/>
        <v>1</v>
      </c>
      <c r="O115" s="101">
        <f t="shared" si="20"/>
        <v>10</v>
      </c>
      <c r="P115" s="605"/>
      <c r="Q115" s="605"/>
      <c r="R115" s="605"/>
    </row>
    <row r="116" spans="1:18" ht="15" customHeight="1" x14ac:dyDescent="0.25">
      <c r="A116" s="568">
        <v>3</v>
      </c>
      <c r="B116" s="566">
        <v>70021</v>
      </c>
      <c r="C116" s="571" t="s">
        <v>91</v>
      </c>
      <c r="D116" s="569">
        <v>12</v>
      </c>
      <c r="E116" s="569">
        <v>7</v>
      </c>
      <c r="F116" s="569">
        <v>3</v>
      </c>
      <c r="G116" s="569">
        <v>2</v>
      </c>
      <c r="H116" s="569"/>
      <c r="I116" s="570">
        <f t="shared" si="25"/>
        <v>4.416666666666667</v>
      </c>
      <c r="K116" s="98">
        <f t="shared" si="21"/>
        <v>12</v>
      </c>
      <c r="L116" s="99">
        <f t="shared" si="17"/>
        <v>10</v>
      </c>
      <c r="M116" s="100">
        <f t="shared" si="18"/>
        <v>83.333333333333329</v>
      </c>
      <c r="N116" s="99">
        <f t="shared" si="19"/>
        <v>0</v>
      </c>
      <c r="O116" s="101">
        <f t="shared" si="20"/>
        <v>0</v>
      </c>
      <c r="P116" s="605"/>
      <c r="Q116" s="605"/>
      <c r="R116" s="605"/>
    </row>
    <row r="117" spans="1:18" ht="15" customHeight="1" x14ac:dyDescent="0.25">
      <c r="A117" s="568">
        <v>4</v>
      </c>
      <c r="B117" s="566">
        <v>70040</v>
      </c>
      <c r="C117" s="571" t="s">
        <v>92</v>
      </c>
      <c r="D117" s="569">
        <v>1</v>
      </c>
      <c r="E117" s="569"/>
      <c r="F117" s="569">
        <v>1</v>
      </c>
      <c r="G117" s="569"/>
      <c r="H117" s="569"/>
      <c r="I117" s="570">
        <f t="shared" si="25"/>
        <v>4</v>
      </c>
      <c r="K117" s="98">
        <f t="shared" si="21"/>
        <v>1</v>
      </c>
      <c r="L117" s="99">
        <f t="shared" si="17"/>
        <v>1</v>
      </c>
      <c r="M117" s="100">
        <f t="shared" si="18"/>
        <v>100</v>
      </c>
      <c r="N117" s="99">
        <f t="shared" si="19"/>
        <v>0</v>
      </c>
      <c r="O117" s="101">
        <f t="shared" si="20"/>
        <v>0</v>
      </c>
      <c r="P117" s="605"/>
      <c r="Q117" s="605"/>
      <c r="R117" s="605"/>
    </row>
    <row r="118" spans="1:18" ht="15" customHeight="1" x14ac:dyDescent="0.25">
      <c r="A118" s="568">
        <v>5</v>
      </c>
      <c r="B118" s="566">
        <v>70100</v>
      </c>
      <c r="C118" s="567" t="s">
        <v>198</v>
      </c>
      <c r="D118" s="569">
        <v>19</v>
      </c>
      <c r="E118" s="569">
        <v>10</v>
      </c>
      <c r="F118" s="569">
        <v>7</v>
      </c>
      <c r="G118" s="569">
        <v>2</v>
      </c>
      <c r="H118" s="569"/>
      <c r="I118" s="570">
        <f t="shared" si="25"/>
        <v>4.4210526315789478</v>
      </c>
      <c r="K118" s="98">
        <f t="shared" si="21"/>
        <v>19</v>
      </c>
      <c r="L118" s="99">
        <f t="shared" si="17"/>
        <v>17</v>
      </c>
      <c r="M118" s="100">
        <f t="shared" si="18"/>
        <v>89.473684210526315</v>
      </c>
      <c r="N118" s="99">
        <f t="shared" si="19"/>
        <v>0</v>
      </c>
      <c r="O118" s="101">
        <f t="shared" si="20"/>
        <v>0</v>
      </c>
      <c r="P118" s="605"/>
      <c r="Q118" s="605"/>
      <c r="R118" s="605"/>
    </row>
    <row r="119" spans="1:18" ht="15" customHeight="1" x14ac:dyDescent="0.25">
      <c r="A119" s="568">
        <v>6</v>
      </c>
      <c r="B119" s="566">
        <v>70270</v>
      </c>
      <c r="C119" s="571" t="s">
        <v>94</v>
      </c>
      <c r="D119" s="569">
        <v>2</v>
      </c>
      <c r="E119" s="569">
        <v>1</v>
      </c>
      <c r="F119" s="569">
        <v>1</v>
      </c>
      <c r="G119" s="569"/>
      <c r="H119" s="569"/>
      <c r="I119" s="570">
        <f t="shared" si="25"/>
        <v>4.5</v>
      </c>
      <c r="K119" s="98">
        <f t="shared" si="21"/>
        <v>2</v>
      </c>
      <c r="L119" s="99">
        <f t="shared" si="17"/>
        <v>2</v>
      </c>
      <c r="M119" s="100">
        <f t="shared" si="18"/>
        <v>100</v>
      </c>
      <c r="N119" s="99">
        <f t="shared" si="19"/>
        <v>0</v>
      </c>
      <c r="O119" s="101">
        <f t="shared" si="20"/>
        <v>0</v>
      </c>
      <c r="P119" s="605"/>
      <c r="Q119" s="605"/>
      <c r="R119" s="605"/>
    </row>
    <row r="120" spans="1:18" ht="15" customHeight="1" x14ac:dyDescent="0.25">
      <c r="A120" s="568">
        <v>7</v>
      </c>
      <c r="B120" s="566">
        <v>70510</v>
      </c>
      <c r="C120" s="571" t="s">
        <v>95</v>
      </c>
      <c r="D120" s="569">
        <v>2</v>
      </c>
      <c r="E120" s="569"/>
      <c r="F120" s="569">
        <v>1</v>
      </c>
      <c r="G120" s="569"/>
      <c r="H120" s="569">
        <v>1</v>
      </c>
      <c r="I120" s="570">
        <f t="shared" si="25"/>
        <v>3</v>
      </c>
      <c r="K120" s="98">
        <f t="shared" si="21"/>
        <v>2</v>
      </c>
      <c r="L120" s="99">
        <f t="shared" si="17"/>
        <v>1</v>
      </c>
      <c r="M120" s="100">
        <f t="shared" si="18"/>
        <v>50</v>
      </c>
      <c r="N120" s="99">
        <f t="shared" si="19"/>
        <v>1</v>
      </c>
      <c r="O120" s="106">
        <f t="shared" si="20"/>
        <v>50</v>
      </c>
      <c r="P120" s="605"/>
      <c r="Q120" s="605"/>
      <c r="R120" s="605"/>
    </row>
    <row r="121" spans="1:18" ht="15" customHeight="1" x14ac:dyDescent="0.25">
      <c r="A121" s="568">
        <v>8</v>
      </c>
      <c r="B121" s="566">
        <v>10880</v>
      </c>
      <c r="C121" s="571" t="s">
        <v>199</v>
      </c>
      <c r="D121" s="569">
        <v>24</v>
      </c>
      <c r="E121" s="569">
        <v>7</v>
      </c>
      <c r="F121" s="569">
        <v>11</v>
      </c>
      <c r="G121" s="569">
        <v>5</v>
      </c>
      <c r="H121" s="569">
        <v>1</v>
      </c>
      <c r="I121" s="570">
        <f t="shared" si="25"/>
        <v>4</v>
      </c>
      <c r="K121" s="98">
        <f t="shared" si="21"/>
        <v>24</v>
      </c>
      <c r="L121" s="99">
        <f t="shared" si="17"/>
        <v>18</v>
      </c>
      <c r="M121" s="100">
        <f t="shared" si="18"/>
        <v>75</v>
      </c>
      <c r="N121" s="99">
        <f t="shared" si="19"/>
        <v>1</v>
      </c>
      <c r="O121" s="101">
        <f t="shared" si="20"/>
        <v>4.166666666666667</v>
      </c>
      <c r="P121" s="605"/>
      <c r="Q121" s="605"/>
      <c r="R121" s="605"/>
    </row>
    <row r="122" spans="1:18" ht="15" customHeight="1" thickBot="1" x14ac:dyDescent="0.3">
      <c r="A122" s="595">
        <v>9</v>
      </c>
      <c r="B122" s="596">
        <v>10890</v>
      </c>
      <c r="C122" s="597" t="s">
        <v>122</v>
      </c>
      <c r="D122" s="598">
        <v>3</v>
      </c>
      <c r="E122" s="598">
        <v>1</v>
      </c>
      <c r="F122" s="598">
        <v>1</v>
      </c>
      <c r="G122" s="598"/>
      <c r="H122" s="598">
        <v>1</v>
      </c>
      <c r="I122" s="599">
        <f t="shared" si="25"/>
        <v>3.6666666666666665</v>
      </c>
      <c r="K122" s="107">
        <f t="shared" si="21"/>
        <v>3</v>
      </c>
      <c r="L122" s="108">
        <f t="shared" si="17"/>
        <v>2</v>
      </c>
      <c r="M122" s="109">
        <f t="shared" si="18"/>
        <v>66.666666666666671</v>
      </c>
      <c r="N122" s="108">
        <f t="shared" si="19"/>
        <v>1</v>
      </c>
      <c r="O122" s="110">
        <f t="shared" si="20"/>
        <v>33.333333333333336</v>
      </c>
      <c r="P122" s="605"/>
      <c r="Q122" s="605"/>
      <c r="R122" s="605"/>
    </row>
    <row r="123" spans="1:18" ht="15" customHeight="1" x14ac:dyDescent="0.25">
      <c r="A123" s="477"/>
      <c r="B123" s="477"/>
      <c r="C123" s="477"/>
      <c r="D123" s="600" t="s">
        <v>98</v>
      </c>
      <c r="E123" s="600"/>
      <c r="F123" s="600"/>
      <c r="G123" s="600"/>
      <c r="H123" s="600"/>
      <c r="I123" s="601">
        <f>AVERAGE(I8:I15,I17:I28,I30:I46,I48:I66,I68:I81,I83:I112,I114:I122)</f>
        <v>4.144702704946349</v>
      </c>
      <c r="P123" s="605"/>
      <c r="Q123" s="605"/>
      <c r="R123" s="605"/>
    </row>
    <row r="124" spans="1:18" x14ac:dyDescent="0.25">
      <c r="P124" s="605"/>
      <c r="Q124" s="605"/>
      <c r="R124" s="605"/>
    </row>
  </sheetData>
  <mergeCells count="9">
    <mergeCell ref="I4:I5"/>
    <mergeCell ref="D1:E1"/>
    <mergeCell ref="C2:D2"/>
    <mergeCell ref="D3:E3"/>
    <mergeCell ref="A4:A5"/>
    <mergeCell ref="B4:B5"/>
    <mergeCell ref="C4:C5"/>
    <mergeCell ref="D4:D5"/>
    <mergeCell ref="E4:H4"/>
  </mergeCells>
  <conditionalFormatting sqref="I6:I123">
    <cfRule type="containsBlanks" dxfId="81" priority="10">
      <formula>LEN(TRIM(I6))=0</formula>
    </cfRule>
    <cfRule type="cellIs" dxfId="80" priority="11" operator="equal">
      <formula>$I$123</formula>
    </cfRule>
    <cfRule type="cellIs" dxfId="79" priority="12" operator="lessThan">
      <formula>3.5</formula>
    </cfRule>
    <cfRule type="cellIs" dxfId="78" priority="13" operator="between">
      <formula>$I$123</formula>
      <formula>3.5</formula>
    </cfRule>
    <cfRule type="cellIs" dxfId="77" priority="14" operator="between">
      <formula>4.499</formula>
      <formula>$I$123</formula>
    </cfRule>
    <cfRule type="cellIs" dxfId="76" priority="15" operator="greaterThanOrEqual">
      <formula>4.5</formula>
    </cfRule>
  </conditionalFormatting>
  <conditionalFormatting sqref="N7:O122">
    <cfRule type="containsBlanks" dxfId="75" priority="1">
      <formula>LEN(TRIM(N7))=0</formula>
    </cfRule>
    <cfRule type="cellIs" dxfId="74" priority="3" operator="equal">
      <formula>0</formula>
    </cfRule>
    <cfRule type="cellIs" dxfId="73" priority="4" operator="between">
      <formula>0.1</formula>
      <formula>9.99</formula>
    </cfRule>
    <cfRule type="cellIs" dxfId="72" priority="5" operator="greaterThanOrEqual">
      <formula>10</formula>
    </cfRule>
  </conditionalFormatting>
  <conditionalFormatting sqref="M7:M122">
    <cfRule type="containsBlanks" dxfId="67" priority="2">
      <formula>LEN(TRIM(M7))=0</formula>
    </cfRule>
    <cfRule type="cellIs" dxfId="66" priority="6" operator="lessThan">
      <formula>50</formula>
    </cfRule>
    <cfRule type="cellIs" dxfId="65" priority="7" operator="between">
      <formula>50</formula>
      <formula>$M$6</formula>
    </cfRule>
    <cfRule type="cellIs" dxfId="64" priority="8" operator="between">
      <formula>$M$6</formula>
      <formula>89.99</formula>
    </cfRule>
    <cfRule type="cellIs" dxfId="63" priority="9" operator="between">
      <formula>90</formula>
      <formula>100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Химия-9 2018-2023</vt:lpstr>
      <vt:lpstr>Химия-9 2018 расклад</vt:lpstr>
      <vt:lpstr>Химия-9 2019 расклад</vt:lpstr>
      <vt:lpstr>Химия-9 2020 расклад</vt:lpstr>
      <vt:lpstr>Химия-9 2021 расклад</vt:lpstr>
      <vt:lpstr>Химия-9 2022 расклад</vt:lpstr>
      <vt:lpstr>Химия-9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2023-10-02T06:26:19Z</dcterms:modified>
</cp:coreProperties>
</file>